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EST BUILD Céčko\DOKUMENTY 2021\Projekty\gemini hřiště\"/>
    </mc:Choice>
  </mc:AlternateContent>
  <xr:revisionPtr revIDLastSave="0" documentId="13_ncr:11_{049BBBC3-B381-475C-AA28-CF4A9E2F00B0}" xr6:coauthVersionLast="47" xr6:coauthVersionMax="47" xr10:uidLastSave="{00000000-0000-0000-0000-000000000000}"/>
  <bookViews>
    <workbookView xWindow="10320" yWindow="4476" windowWidth="30960" windowHeight="1194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Pol'!$A$1:$X$72</definedName>
    <definedName name="_xlnm.Print_Area" localSheetId="4">'01 02 Pol'!$A$1:$X$120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G9" i="13"/>
  <c r="I9" i="13"/>
  <c r="I8" i="13" s="1"/>
  <c r="K9" i="13"/>
  <c r="K8" i="13" s="1"/>
  <c r="O9" i="13"/>
  <c r="Q9" i="13"/>
  <c r="Q8" i="13" s="1"/>
  <c r="V9" i="13"/>
  <c r="G11" i="13"/>
  <c r="M11" i="13" s="1"/>
  <c r="I11" i="13"/>
  <c r="K11" i="13"/>
  <c r="O11" i="13"/>
  <c r="Q11" i="13"/>
  <c r="V11" i="13"/>
  <c r="V8" i="13" s="1"/>
  <c r="G13" i="13"/>
  <c r="I13" i="13"/>
  <c r="K13" i="13"/>
  <c r="M13" i="13"/>
  <c r="O13" i="13"/>
  <c r="Q13" i="13"/>
  <c r="V13" i="13"/>
  <c r="G16" i="13"/>
  <c r="I16" i="13"/>
  <c r="K16" i="13"/>
  <c r="M16" i="13"/>
  <c r="O16" i="13"/>
  <c r="Q16" i="13"/>
  <c r="V16" i="13"/>
  <c r="G20" i="13"/>
  <c r="I20" i="13"/>
  <c r="K20" i="13"/>
  <c r="M20" i="13"/>
  <c r="O20" i="13"/>
  <c r="O8" i="13" s="1"/>
  <c r="Q20" i="13"/>
  <c r="V20" i="13"/>
  <c r="G23" i="13"/>
  <c r="I23" i="13"/>
  <c r="K23" i="13"/>
  <c r="M23" i="13"/>
  <c r="O23" i="13"/>
  <c r="Q23" i="13"/>
  <c r="V23" i="13"/>
  <c r="G25" i="13"/>
  <c r="M25" i="13" s="1"/>
  <c r="I25" i="13"/>
  <c r="K25" i="13"/>
  <c r="O25" i="13"/>
  <c r="Q25" i="13"/>
  <c r="V25" i="13"/>
  <c r="G27" i="13"/>
  <c r="M27" i="13" s="1"/>
  <c r="I27" i="13"/>
  <c r="K27" i="13"/>
  <c r="O27" i="13"/>
  <c r="Q27" i="13"/>
  <c r="V27" i="13"/>
  <c r="G29" i="13"/>
  <c r="M29" i="13" s="1"/>
  <c r="I29" i="13"/>
  <c r="K29" i="13"/>
  <c r="O29" i="13"/>
  <c r="Q29" i="13"/>
  <c r="V29" i="13"/>
  <c r="G31" i="13"/>
  <c r="I31" i="13"/>
  <c r="K31" i="13"/>
  <c r="K30" i="13" s="1"/>
  <c r="M31" i="13"/>
  <c r="O31" i="13"/>
  <c r="O30" i="13" s="1"/>
  <c r="Q31" i="13"/>
  <c r="V31" i="13"/>
  <c r="G33" i="13"/>
  <c r="I33" i="13"/>
  <c r="K33" i="13"/>
  <c r="O33" i="13"/>
  <c r="Q33" i="13"/>
  <c r="V33" i="13"/>
  <c r="G34" i="13"/>
  <c r="I34" i="13"/>
  <c r="I30" i="13" s="1"/>
  <c r="K34" i="13"/>
  <c r="M34" i="13"/>
  <c r="O34" i="13"/>
  <c r="Q34" i="13"/>
  <c r="V34" i="13"/>
  <c r="G36" i="13"/>
  <c r="M36" i="13" s="1"/>
  <c r="I36" i="13"/>
  <c r="K36" i="13"/>
  <c r="O36" i="13"/>
  <c r="Q36" i="13"/>
  <c r="Q30" i="13" s="1"/>
  <c r="V36" i="13"/>
  <c r="G38" i="13"/>
  <c r="M38" i="13" s="1"/>
  <c r="I38" i="13"/>
  <c r="K38" i="13"/>
  <c r="O38" i="13"/>
  <c r="Q38" i="13"/>
  <c r="V38" i="13"/>
  <c r="V30" i="13" s="1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4" i="13"/>
  <c r="I44" i="13"/>
  <c r="K44" i="13"/>
  <c r="M44" i="13"/>
  <c r="O44" i="13"/>
  <c r="Q44" i="13"/>
  <c r="V44" i="13"/>
  <c r="G46" i="13"/>
  <c r="I46" i="13"/>
  <c r="I45" i="13" s="1"/>
  <c r="K46" i="13"/>
  <c r="M46" i="13"/>
  <c r="O46" i="13"/>
  <c r="O45" i="13" s="1"/>
  <c r="Q46" i="13"/>
  <c r="Q45" i="13" s="1"/>
  <c r="V46" i="13"/>
  <c r="V45" i="13" s="1"/>
  <c r="G48" i="13"/>
  <c r="M48" i="13" s="1"/>
  <c r="I48" i="13"/>
  <c r="K48" i="13"/>
  <c r="K45" i="13" s="1"/>
  <c r="O48" i="13"/>
  <c r="Q48" i="13"/>
  <c r="V48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M63" i="13" s="1"/>
  <c r="I63" i="13"/>
  <c r="K63" i="13"/>
  <c r="O63" i="13"/>
  <c r="Q63" i="13"/>
  <c r="V63" i="13"/>
  <c r="G64" i="13"/>
  <c r="M64" i="13" s="1"/>
  <c r="I64" i="13"/>
  <c r="K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3" i="13"/>
  <c r="M73" i="13" s="1"/>
  <c r="I73" i="13"/>
  <c r="K73" i="13"/>
  <c r="O73" i="13"/>
  <c r="Q73" i="13"/>
  <c r="V73" i="13"/>
  <c r="I74" i="13"/>
  <c r="K74" i="13"/>
  <c r="V74" i="13"/>
  <c r="G75" i="13"/>
  <c r="G74" i="13" s="1"/>
  <c r="I53" i="1" s="1"/>
  <c r="I75" i="13"/>
  <c r="K75" i="13"/>
  <c r="O75" i="13"/>
  <c r="O74" i="13" s="1"/>
  <c r="Q75" i="13"/>
  <c r="V75" i="13"/>
  <c r="G79" i="13"/>
  <c r="M79" i="13" s="1"/>
  <c r="I79" i="13"/>
  <c r="K79" i="13"/>
  <c r="O79" i="13"/>
  <c r="Q79" i="13"/>
  <c r="Q74" i="13" s="1"/>
  <c r="V79" i="13"/>
  <c r="G81" i="13"/>
  <c r="M81" i="13" s="1"/>
  <c r="I81" i="13"/>
  <c r="K81" i="13"/>
  <c r="O81" i="13"/>
  <c r="Q81" i="13"/>
  <c r="V81" i="13"/>
  <c r="Q84" i="13"/>
  <c r="V84" i="13"/>
  <c r="G85" i="13"/>
  <c r="M85" i="13" s="1"/>
  <c r="I85" i="13"/>
  <c r="I84" i="13" s="1"/>
  <c r="K85" i="13"/>
  <c r="O85" i="13"/>
  <c r="O84" i="13" s="1"/>
  <c r="Q85" i="13"/>
  <c r="V85" i="13"/>
  <c r="G87" i="13"/>
  <c r="I87" i="13"/>
  <c r="K87" i="13"/>
  <c r="O87" i="13"/>
  <c r="Q87" i="13"/>
  <c r="V87" i="13"/>
  <c r="G89" i="13"/>
  <c r="M89" i="13" s="1"/>
  <c r="I89" i="13"/>
  <c r="K89" i="13"/>
  <c r="O89" i="13"/>
  <c r="Q89" i="13"/>
  <c r="V89" i="13"/>
  <c r="G92" i="13"/>
  <c r="M92" i="13" s="1"/>
  <c r="I92" i="13"/>
  <c r="K92" i="13"/>
  <c r="K84" i="13" s="1"/>
  <c r="O92" i="13"/>
  <c r="Q92" i="13"/>
  <c r="V92" i="13"/>
  <c r="G93" i="13"/>
  <c r="K93" i="13"/>
  <c r="Q93" i="13"/>
  <c r="G94" i="13"/>
  <c r="I94" i="13"/>
  <c r="I93" i="13" s="1"/>
  <c r="K94" i="13"/>
  <c r="M94" i="13"/>
  <c r="M93" i="13" s="1"/>
  <c r="O94" i="13"/>
  <c r="O93" i="13" s="1"/>
  <c r="Q94" i="13"/>
  <c r="V94" i="13"/>
  <c r="V93" i="13" s="1"/>
  <c r="I95" i="13"/>
  <c r="K95" i="13"/>
  <c r="O95" i="13"/>
  <c r="Q95" i="13"/>
  <c r="G96" i="13"/>
  <c r="G95" i="13" s="1"/>
  <c r="I56" i="1" s="1"/>
  <c r="I96" i="13"/>
  <c r="K96" i="13"/>
  <c r="O96" i="13"/>
  <c r="Q96" i="13"/>
  <c r="V96" i="13"/>
  <c r="V95" i="13" s="1"/>
  <c r="V97" i="13"/>
  <c r="G98" i="13"/>
  <c r="I98" i="13"/>
  <c r="K98" i="13"/>
  <c r="K97" i="13" s="1"/>
  <c r="O98" i="13"/>
  <c r="Q98" i="13"/>
  <c r="Q97" i="13" s="1"/>
  <c r="V98" i="13"/>
  <c r="G99" i="13"/>
  <c r="M99" i="13" s="1"/>
  <c r="I99" i="13"/>
  <c r="I97" i="13" s="1"/>
  <c r="K99" i="13"/>
  <c r="O99" i="13"/>
  <c r="Q99" i="13"/>
  <c r="V99" i="13"/>
  <c r="G100" i="13"/>
  <c r="M100" i="13" s="1"/>
  <c r="I100" i="13"/>
  <c r="K100" i="13"/>
  <c r="O100" i="13"/>
  <c r="Q100" i="13"/>
  <c r="V100" i="13"/>
  <c r="G101" i="13"/>
  <c r="M101" i="13" s="1"/>
  <c r="I101" i="13"/>
  <c r="K101" i="13"/>
  <c r="O101" i="13"/>
  <c r="Q101" i="13"/>
  <c r="V101" i="13"/>
  <c r="G102" i="13"/>
  <c r="M102" i="13" s="1"/>
  <c r="I102" i="13"/>
  <c r="K102" i="13"/>
  <c r="O102" i="13"/>
  <c r="O97" i="13" s="1"/>
  <c r="Q102" i="13"/>
  <c r="V102" i="13"/>
  <c r="G103" i="13"/>
  <c r="M103" i="13" s="1"/>
  <c r="I103" i="13"/>
  <c r="K103" i="13"/>
  <c r="O103" i="13"/>
  <c r="Q103" i="13"/>
  <c r="V103" i="13"/>
  <c r="Q104" i="13"/>
  <c r="V104" i="13"/>
  <c r="G105" i="13"/>
  <c r="M105" i="13" s="1"/>
  <c r="I105" i="13"/>
  <c r="I104" i="13" s="1"/>
  <c r="K105" i="13"/>
  <c r="O105" i="13"/>
  <c r="O104" i="13" s="1"/>
  <c r="Q105" i="13"/>
  <c r="V105" i="13"/>
  <c r="G106" i="13"/>
  <c r="I106" i="13"/>
  <c r="K106" i="13"/>
  <c r="O106" i="13"/>
  <c r="Q106" i="13"/>
  <c r="V106" i="13"/>
  <c r="G107" i="13"/>
  <c r="M107" i="13" s="1"/>
  <c r="I107" i="13"/>
  <c r="K107" i="13"/>
  <c r="O107" i="13"/>
  <c r="Q107" i="13"/>
  <c r="V107" i="13"/>
  <c r="G108" i="13"/>
  <c r="M108" i="13" s="1"/>
  <c r="I108" i="13"/>
  <c r="K108" i="13"/>
  <c r="K104" i="13" s="1"/>
  <c r="O108" i="13"/>
  <c r="Q108" i="13"/>
  <c r="V108" i="13"/>
  <c r="AE110" i="13"/>
  <c r="G9" i="12"/>
  <c r="I9" i="12"/>
  <c r="I8" i="12" s="1"/>
  <c r="K9" i="12"/>
  <c r="K8" i="12" s="1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V8" i="12" s="1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O35" i="12"/>
  <c r="Q35" i="12"/>
  <c r="G36" i="12"/>
  <c r="M36" i="12" s="1"/>
  <c r="I36" i="12"/>
  <c r="K36" i="12"/>
  <c r="K35" i="12" s="1"/>
  <c r="O36" i="12"/>
  <c r="Q36" i="12"/>
  <c r="V36" i="12"/>
  <c r="V35" i="12" s="1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I35" i="12" s="1"/>
  <c r="K43" i="12"/>
  <c r="O43" i="12"/>
  <c r="Q43" i="12"/>
  <c r="V43" i="12"/>
  <c r="I44" i="12"/>
  <c r="K44" i="12"/>
  <c r="G45" i="12"/>
  <c r="I45" i="12"/>
  <c r="K45" i="12"/>
  <c r="M45" i="12"/>
  <c r="O45" i="12"/>
  <c r="O44" i="12" s="1"/>
  <c r="Q45" i="12"/>
  <c r="V45" i="12"/>
  <c r="G46" i="12"/>
  <c r="I46" i="12"/>
  <c r="K46" i="12"/>
  <c r="M46" i="12"/>
  <c r="O46" i="12"/>
  <c r="Q46" i="12"/>
  <c r="Q44" i="12" s="1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V44" i="12" s="1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G52" i="12"/>
  <c r="M52" i="12" s="1"/>
  <c r="I52" i="12"/>
  <c r="K52" i="12"/>
  <c r="K51" i="12" s="1"/>
  <c r="O52" i="12"/>
  <c r="Q52" i="12"/>
  <c r="V52" i="12"/>
  <c r="V51" i="12" s="1"/>
  <c r="G53" i="12"/>
  <c r="I53" i="12"/>
  <c r="K53" i="12"/>
  <c r="M53" i="12"/>
  <c r="O53" i="12"/>
  <c r="O51" i="12" s="1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Q51" i="12" s="1"/>
  <c r="V55" i="12"/>
  <c r="Q56" i="12"/>
  <c r="V56" i="12"/>
  <c r="G57" i="12"/>
  <c r="I57" i="12"/>
  <c r="I56" i="12" s="1"/>
  <c r="K57" i="12"/>
  <c r="M57" i="12"/>
  <c r="O57" i="12"/>
  <c r="Q57" i="12"/>
  <c r="V57" i="12"/>
  <c r="G58" i="12"/>
  <c r="M58" i="12" s="1"/>
  <c r="I58" i="12"/>
  <c r="K58" i="12"/>
  <c r="O58" i="12"/>
  <c r="O56" i="12" s="1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K56" i="12" s="1"/>
  <c r="O60" i="12"/>
  <c r="Q60" i="12"/>
  <c r="V60" i="12"/>
  <c r="AE62" i="12"/>
  <c r="F39" i="1" s="1"/>
  <c r="I18" i="1"/>
  <c r="I17" i="1"/>
  <c r="J28" i="1"/>
  <c r="J26" i="1"/>
  <c r="G38" i="1"/>
  <c r="F38" i="1"/>
  <c r="J23" i="1"/>
  <c r="J24" i="1"/>
  <c r="J25" i="1"/>
  <c r="J27" i="1"/>
  <c r="E24" i="1"/>
  <c r="E26" i="1"/>
  <c r="G104" i="13" l="1"/>
  <c r="M75" i="13"/>
  <c r="M74" i="13" s="1"/>
  <c r="G97" i="13"/>
  <c r="I58" i="1" s="1"/>
  <c r="I19" i="1" s="1"/>
  <c r="G84" i="13"/>
  <c r="I54" i="1" s="1"/>
  <c r="G30" i="13"/>
  <c r="I51" i="1" s="1"/>
  <c r="M96" i="13"/>
  <c r="M95" i="13" s="1"/>
  <c r="G8" i="13"/>
  <c r="F43" i="1"/>
  <c r="F40" i="1"/>
  <c r="M51" i="12"/>
  <c r="G35" i="12"/>
  <c r="I55" i="1" s="1"/>
  <c r="G8" i="12"/>
  <c r="F41" i="1"/>
  <c r="G56" i="12"/>
  <c r="I59" i="1" s="1"/>
  <c r="I20" i="1" s="1"/>
  <c r="G44" i="12"/>
  <c r="I57" i="1" s="1"/>
  <c r="G23" i="1"/>
  <c r="M45" i="13"/>
  <c r="M33" i="13"/>
  <c r="M30" i="13" s="1"/>
  <c r="AF110" i="13"/>
  <c r="G42" i="1" s="1"/>
  <c r="H42" i="1" s="1"/>
  <c r="I42" i="1" s="1"/>
  <c r="G45" i="13"/>
  <c r="I52" i="1" s="1"/>
  <c r="M106" i="13"/>
  <c r="M104" i="13" s="1"/>
  <c r="M98" i="13"/>
  <c r="M97" i="13" s="1"/>
  <c r="M87" i="13"/>
  <c r="M84" i="13" s="1"/>
  <c r="M9" i="13"/>
  <c r="M8" i="13" s="1"/>
  <c r="M56" i="12"/>
  <c r="M35" i="12"/>
  <c r="M44" i="12"/>
  <c r="AF62" i="12"/>
  <c r="M9" i="12"/>
  <c r="M8" i="12" s="1"/>
  <c r="G110" i="13" l="1"/>
  <c r="I50" i="1"/>
  <c r="G62" i="12"/>
  <c r="G39" i="1"/>
  <c r="G41" i="1"/>
  <c r="G40" i="1"/>
  <c r="H40" i="1" s="1"/>
  <c r="I40" i="1" s="1"/>
  <c r="H41" i="1"/>
  <c r="I41" i="1" s="1"/>
  <c r="A23" i="1"/>
  <c r="G43" i="1" l="1"/>
  <c r="H39" i="1"/>
  <c r="H43" i="1" s="1"/>
  <c r="I16" i="1"/>
  <c r="I21" i="1" s="1"/>
  <c r="I60" i="1"/>
  <c r="A24" i="1"/>
  <c r="G24" i="1"/>
  <c r="I39" i="1" l="1"/>
  <c r="I43" i="1" s="1"/>
  <c r="J59" i="1"/>
  <c r="J56" i="1"/>
  <c r="J58" i="1"/>
  <c r="J52" i="1"/>
  <c r="J51" i="1"/>
  <c r="J55" i="1"/>
  <c r="J57" i="1"/>
  <c r="J50" i="1"/>
  <c r="J53" i="1"/>
  <c r="J54" i="1"/>
  <c r="G25" i="1"/>
  <c r="A25" i="1" s="1"/>
  <c r="G28" i="1"/>
  <c r="J42" i="1" l="1"/>
  <c r="J39" i="1"/>
  <c r="J43" i="1" s="1"/>
  <c r="J40" i="1"/>
  <c r="J41" i="1"/>
  <c r="G26" i="1"/>
  <c r="A26" i="1"/>
  <c r="J60" i="1"/>
  <c r="A27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2838ED54-D77D-4062-8961-D80DAD23B6F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EB15259-5A33-4B81-8765-1BED4FEC284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885AABB9-AED5-41FA-BA08-DE2EB70B6CE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ED7D475-CE43-4F26-B550-B8588A877DF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<sst xmlns="http://schemas.openxmlformats.org/spreadsheetml/2006/main" count="985" uniqueCount="350">
  <si>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</si>
  <si>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</si>
  <si>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</si>
  <si>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</si>
  <si>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</si>
  <si>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</si>
  <si>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</si>
  <si>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</si>
  <si>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</si>
  <si>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</si>
  <si>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</si>
  <si>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</si>
  <si>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</si>
  <si>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</si>
  <si>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</si>
  <si>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</si>
  <si>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</si>
  <si>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</si>
  <si>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</si>
  <si>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</si>
  <si>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</si>
  <si>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</si>
  <si>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</si>
  <si>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</si>
  <si>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</si>
  <si>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</si>
  <si>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</si>
  <si>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</si>
  <si>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</si>
  <si>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</si>
  <si>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</si>
  <si>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</si>
  <si>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</si>
  <si>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</si>
  <si>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</si>
  <si>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</si>
  <si>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</si>
  <si>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</si>
  <si>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</si>
  <si>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</si>
  <si>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</si>
  <si>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</si>
  <si>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</si>
  <si>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211113</t>
  </si>
  <si>
    <t xml:space="preserve">Střední škola Gemini Brno </t>
  </si>
  <si>
    <t>Stavba</t>
  </si>
  <si>
    <t>01</t>
  </si>
  <si>
    <t xml:space="preserve">Stavební úpravy školního hřiště </t>
  </si>
  <si>
    <t>Bourací a přípravné práce</t>
  </si>
  <si>
    <t>02</t>
  </si>
  <si>
    <t>Nové hřiště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</si>
  <si>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</si>
  <si>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</si>
  <si>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</si>
  <si>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</si>
  <si>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</si>
  <si>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</si>
  <si>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</si>
  <si>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</si>
  <si>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</si>
  <si>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</si>
  <si>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62</t>
  </si>
  <si>
    <t>Úpravy povrchů vnější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</si>
  <si>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</si>
  <si>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</si>
  <si>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</si>
  <si>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</si>
  <si>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</si>
  <si>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</si>
  <si>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</si>
  <si>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</si>
  <si>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</si>
  <si>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</si>
  <si>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</si>
  <si>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</si>
  <si>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</si>
  <si>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</si>
  <si>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</si>
  <si>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</si>
  <si>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</si>
  <si>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</si>
  <si>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</si>
  <si>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</si>
  <si>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</si>
  <si>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</si>
  <si>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</si>
  <si>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</si>
  <si>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</si>
  <si>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</si>
  <si>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</si>
  <si>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</si>
  <si>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</si>
  <si>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</si>
  <si>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</si>
  <si>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</si>
  <si>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</si>
  <si>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</si>
  <si>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</si>
  <si>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</si>
  <si>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</si>
  <si>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</si>
  <si>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111201104R00</t>
  </si>
  <si>
    <t>Odstranění křovin i s kořeny při LTM</t>
  </si>
  <si>
    <t>m2</t>
  </si>
  <si>
    <t>RTS 21/ II</t>
  </si>
  <si>
    <t>Práce</t>
  </si>
  <si>
    <t>POL1_1</t>
  </si>
  <si>
    <t>113106121R00</t>
  </si>
  <si>
    <t>Rozebrání dlažeb z betonových dlaždic na sucho</t>
  </si>
  <si>
    <t>POL1_</t>
  </si>
  <si>
    <t>113106231R00</t>
  </si>
  <si>
    <t>Rozebrání dlažeb ze zámkové dlažby v kamenivu</t>
  </si>
  <si>
    <t>113107510R00</t>
  </si>
  <si>
    <t>Odstranění podkladu pl. 50 m2,kam.drcené tl.10 cm</t>
  </si>
  <si>
    <t>hřiště : 119</t>
  </si>
  <si>
    <t>VV</t>
  </si>
  <si>
    <t>okap : 3,5</t>
  </si>
  <si>
    <t>zámkov : 21</t>
  </si>
  <si>
    <t>113201111R00</t>
  </si>
  <si>
    <t>Vytrhání obrubníků chodníkových a parkových</t>
  </si>
  <si>
    <t>m</t>
  </si>
  <si>
    <t>14,2+1+0,5</t>
  </si>
  <si>
    <t>122301101R00</t>
  </si>
  <si>
    <t>Odkopávky nezapažené v hor. 4 do 100 m3</t>
  </si>
  <si>
    <t>m3</t>
  </si>
  <si>
    <t>Odkaz na mn. položky pořadí 4 : 143,50000*0,15</t>
  </si>
  <si>
    <t>122301109R00</t>
  </si>
  <si>
    <t>Příplatek za lepivost - odkopávky v hor. 4</t>
  </si>
  <si>
    <t>Odkaz na mn. položky pořadí 6 : 21,52500</t>
  </si>
  <si>
    <t>139601102R00</t>
  </si>
  <si>
    <t>Ruční výkop jam, rýh a šachet v hornině tř. 3</t>
  </si>
  <si>
    <t>dokopávky : 4,5</t>
  </si>
  <si>
    <t>162201203R00</t>
  </si>
  <si>
    <t>Vodorovné přemíst.výkopku, kolečko hor.1-4, do 10m</t>
  </si>
  <si>
    <t>Odkaz na mn. položky pořadí 8 : 4,50000</t>
  </si>
  <si>
    <t>162201210R00</t>
  </si>
  <si>
    <t>Příplatek za dalš.10 m, kolečko, výkop. z hor.1- 4</t>
  </si>
  <si>
    <t>Odkaz na mn. položky pořadí 9 : 26,02500*3</t>
  </si>
  <si>
    <t>162201101R00</t>
  </si>
  <si>
    <t>Vodorovné přemístění výkopku z hor.1-4 do 20 m</t>
  </si>
  <si>
    <t>Odkaz na mn. položky pořadí 9 : 26,02500</t>
  </si>
  <si>
    <t>171201201R00</t>
  </si>
  <si>
    <t>Uložení sypaniny na skl.-modelace na výšku přes 2m</t>
  </si>
  <si>
    <t>Odkaz na mn. položky pořadí 11 : 26,02500</t>
  </si>
  <si>
    <t>171201211U00</t>
  </si>
  <si>
    <t>Skládkovné zemina</t>
  </si>
  <si>
    <t>t</t>
  </si>
  <si>
    <t>Vlastní</t>
  </si>
  <si>
    <t>Indiv</t>
  </si>
  <si>
    <t>Odkaz na mn. položky pořadí 11 : 26,02500*1,6</t>
  </si>
  <si>
    <t>961044111R00</t>
  </si>
  <si>
    <t>Bourání základů z betonu prostého</t>
  </si>
  <si>
    <t>obrubník : 15,7*0,2*0,3</t>
  </si>
  <si>
    <t>základy pro vybavení : 4*0,5*0,5*0,7</t>
  </si>
  <si>
    <t>965043341R00</t>
  </si>
  <si>
    <t>Bourání podkladů KZC tl. 10 cm, nad 4 m2</t>
  </si>
  <si>
    <t>Odkaz na mn. položky pořadí 4 : 143,50000*0,12</t>
  </si>
  <si>
    <t>965081812R0X</t>
  </si>
  <si>
    <t>Rozebrání umělých sportovních povrchů tl do 50 mm</t>
  </si>
  <si>
    <t>119</t>
  </si>
  <si>
    <t>913      R00</t>
  </si>
  <si>
    <t>Hzs - Stavební dělník</t>
  </si>
  <si>
    <t>h</t>
  </si>
  <si>
    <t>Prav.M</t>
  </si>
  <si>
    <t>HZS</t>
  </si>
  <si>
    <t>POL10_</t>
  </si>
  <si>
    <t>979094211R00</t>
  </si>
  <si>
    <t>Nakládání nebo překládání vybourané suti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</si>
  <si>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</si>
  <si>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</si>
  <si>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</si>
  <si>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</si>
  <si>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</si>
  <si>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</si>
  <si>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</si>
  <si>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</si>
  <si>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</si>
  <si>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</si>
  <si>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979999998R00</t>
  </si>
  <si>
    <t>Poplatek za skládku suti 5% příměsí - DUFONEV Brno</t>
  </si>
  <si>
    <t>RTS 21/ I</t>
  </si>
  <si>
    <t>90101</t>
  </si>
  <si>
    <t>Zařízení staveniště vybudování, provoz, likvidace</t>
  </si>
  <si>
    <t>soubor</t>
  </si>
  <si>
    <t>90103</t>
  </si>
  <si>
    <t>Provoz investora</t>
  </si>
  <si>
    <t>90205</t>
  </si>
  <si>
    <t xml:space="preserve">Práce spojené s dodržením plánu BOZP </t>
  </si>
  <si>
    <t>005124010R</t>
  </si>
  <si>
    <t>Koordinační činnost</t>
  </si>
  <si>
    <t>Soubor</t>
  </si>
  <si>
    <t>VRN</t>
  </si>
  <si>
    <t>POL99_8</t>
  </si>
  <si>
    <t>00521203</t>
  </si>
  <si>
    <t xml:space="preserve">vytyčení inženýrských sítí </t>
  </si>
  <si>
    <t>kpl</t>
  </si>
  <si>
    <t>0125667</t>
  </si>
  <si>
    <t>Vyřízení a uhrazení záboru veřejné komunikace</t>
  </si>
  <si>
    <t>ON 00003</t>
  </si>
  <si>
    <t xml:space="preserve">Demontáž plotu pro zpětné osazení zajištění průjezdu na staveniště </t>
  </si>
  <si>
    <t>005211020R</t>
  </si>
  <si>
    <t>Ochrana stávaj. inženýrských sítí na staveništi</t>
  </si>
  <si>
    <t>SUM</t>
  </si>
  <si>
    <t>Poznámky uchazeče k zadání</t>
  </si>
  <si>
    <t>POPUZIV</t>
  </si>
  <si>
    <t>END</t>
  </si>
  <si>
    <t>122201102R00</t>
  </si>
  <si>
    <t>Odkopávky nezapažené v hor. 3 do 1000 m3</t>
  </si>
  <si>
    <t>(119+21+3,5)*0,1</t>
  </si>
  <si>
    <t>122201109R00</t>
  </si>
  <si>
    <t>Příplatek za lepivost - odkopávky v hor. 3</t>
  </si>
  <si>
    <t>Odkaz na mn. položky pořadí 1 : 14,35000</t>
  </si>
  <si>
    <t>184701111R00</t>
  </si>
  <si>
    <t>Výsadba živého plotu bez balu do rýhy, v rovině</t>
  </si>
  <si>
    <t>kus</t>
  </si>
  <si>
    <t>původní u plotu : 20</t>
  </si>
  <si>
    <t>pro vsak : 3</t>
  </si>
  <si>
    <t>0,5*0,5*0,6*2</t>
  </si>
  <si>
    <t>0,8*0,8*1*2</t>
  </si>
  <si>
    <t>vsak : 8*1,2*0,5</t>
  </si>
  <si>
    <t>Odkaz na mn. položky pořadí 2 : 14,35000</t>
  </si>
  <si>
    <t>Odkaz na mn. položky pořadí 4 : 6,38000</t>
  </si>
  <si>
    <t>162701105R00</t>
  </si>
  <si>
    <t>Vodorovné přemístění výkopku z hor.1-4 do 10000 m</t>
  </si>
  <si>
    <t>Odkaz na mn. položky pořadí 5 : 20,73000</t>
  </si>
  <si>
    <t>Odkaz na mn. položky pořadí 6 : 20,73000</t>
  </si>
  <si>
    <t>Odkaz na mn. položky pořadí 7 : 20,73000*1,8</t>
  </si>
  <si>
    <t>02610007R</t>
  </si>
  <si>
    <t>Rozchodník - Sedum, řízky, směs min. 8 druhů</t>
  </si>
  <si>
    <t>kg</t>
  </si>
  <si>
    <t>SPCM</t>
  </si>
  <si>
    <t>Specifikace</t>
  </si>
  <si>
    <t>POL3_</t>
  </si>
  <si>
    <t>212572111R00</t>
  </si>
  <si>
    <t>Lože trativodu ze štěrkopísku tříděného</t>
  </si>
  <si>
    <t>16,6*0,2*0,2</t>
  </si>
  <si>
    <t>212755114R00</t>
  </si>
  <si>
    <t>Trativody z drenážních trubek DN 10 cm bez lože</t>
  </si>
  <si>
    <t>275323411R00</t>
  </si>
  <si>
    <t>Železobeton základ. patek C 25/30 XC2</t>
  </si>
  <si>
    <t>patky : 0,8*0,8*1*2</t>
  </si>
  <si>
    <t>275351215RT1</t>
  </si>
  <si>
    <t>Bednění stěn základových patek - zřízení bednicí materiál prkna</t>
  </si>
  <si>
    <t>0,8*4*2</t>
  </si>
  <si>
    <t>275351216R00</t>
  </si>
  <si>
    <t>Bednění stěn základových patek - odstranění</t>
  </si>
  <si>
    <t>Odkaz na mn. položky pořadí 13 : 6,40000</t>
  </si>
  <si>
    <t>275361721R00</t>
  </si>
  <si>
    <t>Výztuž základových patek z oceli BSt 500 S</t>
  </si>
  <si>
    <t>278311061R00</t>
  </si>
  <si>
    <t xml:space="preserve">Zálivka pouzder sloupků </t>
  </si>
  <si>
    <t>289970111R00</t>
  </si>
  <si>
    <t>Vrstva geotextilie Geofiltex 300g/m2</t>
  </si>
  <si>
    <t>119*1,15</t>
  </si>
  <si>
    <t>909      R00</t>
  </si>
  <si>
    <t xml:space="preserve">Přesazení keřů v ploše vsaku </t>
  </si>
  <si>
    <t>564211111R00</t>
  </si>
  <si>
    <t>Podklad ze štěrkopísku po zhutnění tloušťky 5 cm</t>
  </si>
  <si>
    <t>21+119</t>
  </si>
  <si>
    <t>564851111R00</t>
  </si>
  <si>
    <t>Podklad ze štěrkodrti po zhutnění tloušťky 15 cm</t>
  </si>
  <si>
    <t>3,5+21</t>
  </si>
  <si>
    <t>564871111R00</t>
  </si>
  <si>
    <t>Podklad ze štěrkodrti po zhutnění tloušťky 25 cm</t>
  </si>
  <si>
    <t>589651121R00</t>
  </si>
  <si>
    <t>Lajnování sportovních ploch Conipur 60, do š.12 cm</t>
  </si>
  <si>
    <t>13*2</t>
  </si>
  <si>
    <t>7*5</t>
  </si>
  <si>
    <t>596215021R00</t>
  </si>
  <si>
    <t>Kladení zámkové dlažby tl. 6 cm do drtě tl. 4 cm</t>
  </si>
  <si>
    <t>596291111R00</t>
  </si>
  <si>
    <t>Řezání zámkové dlažby tl. 60 mm</t>
  </si>
  <si>
    <t>15,4*2</t>
  </si>
  <si>
    <t>597092111R00</t>
  </si>
  <si>
    <t>Žlab odvodňovací ACO V 100 S,dl.1000 mm, A15, B125</t>
  </si>
  <si>
    <t>597092121R00</t>
  </si>
  <si>
    <t>Žlabová vpust ACO V100 S,DN 100,dl.500 mm,A15,B125</t>
  </si>
  <si>
    <t>597092131R00</t>
  </si>
  <si>
    <t>Čelo žlabu kombinované plné ACO V 100 S</t>
  </si>
  <si>
    <t>597092132R00</t>
  </si>
  <si>
    <t>Čelo žlabu pro přípojku DN 100 ACO V 100 S</t>
  </si>
  <si>
    <t>597092141R00</t>
  </si>
  <si>
    <t>Krycí rošt ACO Drainlock, zatížení A 15,dl.1000 mm</t>
  </si>
  <si>
    <t>597092151R00</t>
  </si>
  <si>
    <t>Krycí rošt ACO Drainlock, zatížení A 15,dl.500 mm</t>
  </si>
  <si>
    <t>711132311R00</t>
  </si>
  <si>
    <t>Prov. izolace nopovou fólií svisle, vč.uchyc.prvků</t>
  </si>
  <si>
    <t>589651111R0X</t>
  </si>
  <si>
    <t xml:space="preserve">Montáž krytů sportovních ploch - pryžové desky </t>
  </si>
  <si>
    <t>SP 000001</t>
  </si>
  <si>
    <t xml:space="preserve">Dodávka a montáž PP roštu </t>
  </si>
  <si>
    <t>SP 000002</t>
  </si>
  <si>
    <t xml:space="preserve">Vyrovnávky SP mechanicky, prosívkou </t>
  </si>
  <si>
    <t>SP 000003</t>
  </si>
  <si>
    <t>Pryžová deska např. CONISPORT multi červená 1980x890x15mm</t>
  </si>
  <si>
    <t>ks</t>
  </si>
  <si>
    <t>SP 000004</t>
  </si>
  <si>
    <t>Lepidlo k celoplošnému lepení např. Conipur 370C</t>
  </si>
  <si>
    <t>SP 000006</t>
  </si>
  <si>
    <t>Lepido do spojů např. Wurth K+D</t>
  </si>
  <si>
    <t>592451120R</t>
  </si>
  <si>
    <t>Dlažba sklad. HOLLAND I 20x10x6 cm žlutá</t>
  </si>
  <si>
    <t>21*1,15</t>
  </si>
  <si>
    <t>59246152R</t>
  </si>
  <si>
    <t>Dlažba 600/400/62</t>
  </si>
  <si>
    <t>622904115R00</t>
  </si>
  <si>
    <t>Očištění fasád tlakovou vodou složitost 3 - 5</t>
  </si>
  <si>
    <t>(15,2+8,7)*0,5</t>
  </si>
  <si>
    <t>15,2*1</t>
  </si>
  <si>
    <t>8,7*0,7</t>
  </si>
  <si>
    <t>622904121R00</t>
  </si>
  <si>
    <t>Ruční čištění ocelovým kartáčem</t>
  </si>
  <si>
    <t>Odkaz na mn. položky pořadí 41 : 33,24000</t>
  </si>
  <si>
    <t>627452101RT1</t>
  </si>
  <si>
    <t>Spárování maltou MCs zapuštěné rovné, zdí z kamene cementovou maltou</t>
  </si>
  <si>
    <t xml:space="preserve">30% : </t>
  </si>
  <si>
    <t>Odkaz na mn. položky pořadí 41 : 33,24000*0,3</t>
  </si>
  <si>
    <t>631571005R00</t>
  </si>
  <si>
    <t>Násyp z kameniva těž. praného fr. 22-32 (kamenná štěpka)</t>
  </si>
  <si>
    <t>2*1*0,5*2</t>
  </si>
  <si>
    <t>917461111R00</t>
  </si>
  <si>
    <t>Osaz. stoj. obrub. kam. s opěrou, lože z C 12/15</t>
  </si>
  <si>
    <t>1,3</t>
  </si>
  <si>
    <t>918101111R00</t>
  </si>
  <si>
    <t>Lože pod obrubníky nebo obruby dlažeb z C 20/25</t>
  </si>
  <si>
    <t>obrubník : 1,3*0,2*0,3</t>
  </si>
  <si>
    <t>žlaby : 14,5*0,2*0,3</t>
  </si>
  <si>
    <t>767996801R00</t>
  </si>
  <si>
    <t>Demontáž atypických ocelových konstr. do 50 kg</t>
  </si>
  <si>
    <t>970051130R00</t>
  </si>
  <si>
    <t>Vrtání jádrové do ŽB do D 130 mm</t>
  </si>
  <si>
    <t>999281105R00</t>
  </si>
  <si>
    <t>Přesun hmot pro opravy a údržbu do výšky 6 m</t>
  </si>
  <si>
    <t>Přesun hmot</t>
  </si>
  <si>
    <t>POL7_</t>
  </si>
  <si>
    <t>Kalkul</t>
  </si>
  <si>
    <t>90102</t>
  </si>
  <si>
    <t xml:space="preserve">Koordinační činnost </t>
  </si>
  <si>
    <t>90201</t>
  </si>
  <si>
    <t>Dokumentace skutečného provedení stavby</t>
  </si>
  <si>
    <t xml:space="preserve">Zajištění BOZP, kontroly kvality </t>
  </si>
  <si>
    <t>90206</t>
  </si>
  <si>
    <t xml:space="preserve">Zkoušky a revize ostatní </t>
  </si>
  <si>
    <t>ON 00001</t>
  </si>
  <si>
    <t>Set 2xsloupek o pr. 102,napínací mechanizmus,objímka s háčkem,objímka s kolečkem,zemní poudra vše Pz</t>
  </si>
  <si>
    <t>ON 00002</t>
  </si>
  <si>
    <t xml:space="preserve">Síť pro volejbal / nohejbal viz PD </t>
  </si>
  <si>
    <t xml:space="preserve">Zpětné osazení plotu po dokončení díla </t>
  </si>
  <si>
    <t>00511 R</t>
  </si>
  <si>
    <t xml:space="preserve">Geodetické práce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</si>
</sst>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1" zoomScaleNormal="100" zoomScaleSheetLayoutView="75" workbookViewId="0">
      <selection activeCell="E27" sqref="E27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SUMIF(F50:F59,A16,I50:I59)+SUMIF(F50:F59,"PSU",I50:I59)</f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SUMIF(F50:F59,A17,I50:I59)</f>
        <v>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SUMIF(F50:F59,A18,I50:I59)</f>
        <v>0</v>
      </c>
      <c r="J18" s="85"/>
    </row>
    <row r="19" spans="1:10" ht="23.25" customHeight="1" x14ac:dyDescent="0.25">
      <c r="A19" s="194" t="s">
        <v>72</v>
      </c>
      <c r="B19" s="38" t="s">
        <v>29</v>
      </c>
      <c r="C19" s="62"/>
      <c r="D19" s="63"/>
      <c r="E19" s="83"/>
      <c r="F19" s="84"/>
      <c r="G19" s="83"/>
      <c r="H19" s="84"/>
      <c r="I19" s="83">
        <f>SUMIF(F50:F59,A19,I50:I59)</f>
        <v>0</v>
      </c>
      <c r="J19" s="85"/>
    </row>
    <row r="20" spans="1:10" ht="23.25" customHeight="1" x14ac:dyDescent="0.25">
      <c r="A20" s="194" t="s">
        <v>73</v>
      </c>
      <c r="B20" s="38" t="s">
        <v>30</v>
      </c>
      <c r="C20" s="62"/>
      <c r="D20" s="63"/>
      <c r="E20" s="83"/>
      <c r="F20" s="84"/>
      <c r="G20" s="83"/>
      <c r="H20" s="84"/>
      <c r="I20" s="83">
        <f>SUMIF(F50:F59,A20,I50:I59)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4" t="s">
        <v>37</v>
      </c>
      <c r="C29" s="171"/>
      <c r="D29" s="171"/>
      <c r="E29" s="171"/>
      <c r="F29" s="172"/>
      <c r="G29" s="168">
        <f>A27</f>
        <v>0</v>
      </c>
      <c r="H29" s="168"/>
      <c r="I29" s="168"/>
      <c r="J29" s="173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5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45</v>
      </c>
      <c r="C39" s="146"/>
      <c r="D39" s="146"/>
      <c r="E39" s="146"/>
      <c r="F39" s="147">
        <f>'01 01 Pol'!AE62+'01 02 Pol'!AE110</f>
        <v>0</v>
      </c>
      <c r="G39" s="148">
        <f>'01 01 Pol'!AF62+'01 02 Pol'!AF110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5">
      <c r="A40" s="135">
        <v>2</v>
      </c>
      <c r="B40" s="151" t="s">
        <v>46</v>
      </c>
      <c r="C40" s="152" t="s">
        <v>47</v>
      </c>
      <c r="D40" s="152"/>
      <c r="E40" s="152"/>
      <c r="F40" s="153">
        <f>'01 01 Pol'!AE62+'01 02 Pol'!AE110</f>
        <v>0</v>
      </c>
      <c r="G40" s="154">
        <f>'01 01 Pol'!AF62+'01 02 Pol'!AF110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5">
      <c r="A41" s="135">
        <v>3</v>
      </c>
      <c r="B41" s="156" t="s">
        <v>46</v>
      </c>
      <c r="C41" s="146" t="s">
        <v>48</v>
      </c>
      <c r="D41" s="146"/>
      <c r="E41" s="146"/>
      <c r="F41" s="157">
        <f>'01 01 Pol'!AE62</f>
        <v>0</v>
      </c>
      <c r="G41" s="149">
        <f>'01 01 Pol'!AF62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5">
      <c r="A42" s="135">
        <v>3</v>
      </c>
      <c r="B42" s="156" t="s">
        <v>49</v>
      </c>
      <c r="C42" s="146" t="s">
        <v>50</v>
      </c>
      <c r="D42" s="146"/>
      <c r="E42" s="146"/>
      <c r="F42" s="157">
        <f>'01 02 Pol'!AE110</f>
        <v>0</v>
      </c>
      <c r="G42" s="149">
        <f>'01 02 Pol'!AF110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5">
      <c r="A43" s="135"/>
      <c r="B43" s="158" t="s">
        <v>51</v>
      </c>
      <c r="C43" s="159"/>
      <c r="D43" s="159"/>
      <c r="E43" s="160"/>
      <c r="F43" s="161">
        <f>SUMIF(A39:A42,"=1",F39:F42)</f>
        <v>0</v>
      </c>
      <c r="G43" s="162">
        <f>SUMIF(A39:A42,"=1",G39:G42)</f>
        <v>0</v>
      </c>
      <c r="H43" s="162">
        <f>SUMIF(A39:A42,"=1",H39:H42)</f>
        <v>0</v>
      </c>
      <c r="I43" s="162">
        <f>SUMIF(A39:A42,"=1",I39:I42)</f>
        <v>0</v>
      </c>
      <c r="J43" s="163">
        <f>SUMIF(A39:A42,"=1",J39:J42)</f>
        <v>0</v>
      </c>
    </row>
    <row r="47" spans="1:10" ht="15.6" x14ac:dyDescent="0.3">
      <c r="B47" s="174" t="s">
        <v>53</v>
      </c>
    </row>
    <row r="49" spans="1:10" ht="25.5" customHeight="1" x14ac:dyDescent="0.25">
      <c r="A49" s="176"/>
      <c r="B49" s="179" t="s">
        <v>18</v>
      </c>
      <c r="C49" s="179" t="s">
        <v>6</v>
      </c>
      <c r="D49" s="180"/>
      <c r="E49" s="180"/>
      <c r="F49" s="181" t="s">
        <v>54</v>
      </c>
      <c r="G49" s="181"/>
      <c r="H49" s="181"/>
      <c r="I49" s="181" t="s">
        <v>31</v>
      </c>
      <c r="J49" s="181" t="s">
        <v>0</v>
      </c>
    </row>
    <row r="50" spans="1:10" ht="36.75" customHeight="1" x14ac:dyDescent="0.25">
      <c r="A50" s="177"/>
      <c r="B50" s="182" t="s">
        <v>55</v>
      </c>
      <c r="C50" s="183" t="s">
        <v>56</v>
      </c>
      <c r="D50" s="184"/>
      <c r="E50" s="184"/>
      <c r="F50" s="192" t="s">
        <v>26</v>
      </c>
      <c r="G50" s="185"/>
      <c r="H50" s="185"/>
      <c r="I50" s="185">
        <f>'01 01 Pol'!G8+'01 02 Pol'!G8</f>
        <v>0</v>
      </c>
      <c r="J50" s="190" t="str">
        <f>IF(I60=0,"",I50/I60*100)</f>
        <v/>
      </c>
    </row>
    <row r="51" spans="1:10" ht="36.75" customHeight="1" x14ac:dyDescent="0.25">
      <c r="A51" s="177"/>
      <c r="B51" s="182" t="s">
        <v>57</v>
      </c>
      <c r="C51" s="183" t="s">
        <v>58</v>
      </c>
      <c r="D51" s="184"/>
      <c r="E51" s="184"/>
      <c r="F51" s="192" t="s">
        <v>26</v>
      </c>
      <c r="G51" s="185"/>
      <c r="H51" s="185"/>
      <c r="I51" s="185">
        <f>'01 02 Pol'!G30</f>
        <v>0</v>
      </c>
      <c r="J51" s="190" t="str">
        <f>IF(I60=0,"",I51/I60*100)</f>
        <v/>
      </c>
    </row>
    <row r="52" spans="1:10" ht="36.75" customHeight="1" x14ac:dyDescent="0.25">
      <c r="A52" s="177"/>
      <c r="B52" s="182" t="s">
        <v>59</v>
      </c>
      <c r="C52" s="183" t="s">
        <v>60</v>
      </c>
      <c r="D52" s="184"/>
      <c r="E52" s="184"/>
      <c r="F52" s="192" t="s">
        <v>26</v>
      </c>
      <c r="G52" s="185"/>
      <c r="H52" s="185"/>
      <c r="I52" s="185">
        <f>'01 02 Pol'!G45</f>
        <v>0</v>
      </c>
      <c r="J52" s="190" t="str">
        <f>IF(I60=0,"",I52/I60*100)</f>
        <v/>
      </c>
    </row>
    <row r="53" spans="1:10" ht="36.75" customHeight="1" x14ac:dyDescent="0.25">
      <c r="A53" s="177"/>
      <c r="B53" s="182" t="s">
        <v>61</v>
      </c>
      <c r="C53" s="183" t="s">
        <v>62</v>
      </c>
      <c r="D53" s="184"/>
      <c r="E53" s="184"/>
      <c r="F53" s="192" t="s">
        <v>26</v>
      </c>
      <c r="G53" s="185"/>
      <c r="H53" s="185"/>
      <c r="I53" s="185">
        <f>'01 02 Pol'!G74</f>
        <v>0</v>
      </c>
      <c r="J53" s="190" t="str">
        <f>IF(I60=0,"",I53/I60*100)</f>
        <v/>
      </c>
    </row>
    <row r="54" spans="1:10" ht="36.75" customHeight="1" x14ac:dyDescent="0.25">
      <c r="A54" s="177"/>
      <c r="B54" s="182" t="s">
        <v>63</v>
      </c>
      <c r="C54" s="183" t="s">
        <v>64</v>
      </c>
      <c r="D54" s="184"/>
      <c r="E54" s="184"/>
      <c r="F54" s="192" t="s">
        <v>26</v>
      </c>
      <c r="G54" s="185"/>
      <c r="H54" s="185"/>
      <c r="I54" s="185">
        <f>'01 02 Pol'!G84</f>
        <v>0</v>
      </c>
      <c r="J54" s="190" t="str">
        <f>IF(I60=0,"",I54/I60*100)</f>
        <v/>
      </c>
    </row>
    <row r="55" spans="1:10" ht="36.75" customHeight="1" x14ac:dyDescent="0.25">
      <c r="A55" s="177"/>
      <c r="B55" s="182" t="s">
        <v>65</v>
      </c>
      <c r="C55" s="183" t="s">
        <v>66</v>
      </c>
      <c r="D55" s="184"/>
      <c r="E55" s="184"/>
      <c r="F55" s="192" t="s">
        <v>26</v>
      </c>
      <c r="G55" s="185"/>
      <c r="H55" s="185"/>
      <c r="I55" s="185">
        <f>'01 01 Pol'!G35+'01 02 Pol'!G93</f>
        <v>0</v>
      </c>
      <c r="J55" s="190" t="str">
        <f>IF(I60=0,"",I55/I60*100)</f>
        <v/>
      </c>
    </row>
    <row r="56" spans="1:10" ht="36.75" customHeight="1" x14ac:dyDescent="0.25">
      <c r="A56" s="177"/>
      <c r="B56" s="182" t="s">
        <v>67</v>
      </c>
      <c r="C56" s="183" t="s">
        <v>68</v>
      </c>
      <c r="D56" s="184"/>
      <c r="E56" s="184"/>
      <c r="F56" s="192" t="s">
        <v>26</v>
      </c>
      <c r="G56" s="185"/>
      <c r="H56" s="185"/>
      <c r="I56" s="185">
        <f>'01 02 Pol'!G95</f>
        <v>0</v>
      </c>
      <c r="J56" s="190" t="str">
        <f>IF(I60=0,"",I56/I60*100)</f>
        <v/>
      </c>
    </row>
    <row r="57" spans="1:10" ht="36.75" customHeight="1" x14ac:dyDescent="0.25">
      <c r="A57" s="177"/>
      <c r="B57" s="182" t="s">
        <v>69</v>
      </c>
      <c r="C57" s="183" t="s">
        <v>70</v>
      </c>
      <c r="D57" s="184"/>
      <c r="E57" s="184"/>
      <c r="F57" s="192" t="s">
        <v>71</v>
      </c>
      <c r="G57" s="185"/>
      <c r="H57" s="185"/>
      <c r="I57" s="185">
        <f>'01 01 Pol'!G44</f>
        <v>0</v>
      </c>
      <c r="J57" s="190" t="str">
        <f>IF(I60=0,"",I57/I60*100)</f>
        <v/>
      </c>
    </row>
    <row r="58" spans="1:10" ht="36.75" customHeight="1" x14ac:dyDescent="0.25">
      <c r="A58" s="177"/>
      <c r="B58" s="182" t="s">
        <v>72</v>
      </c>
      <c r="C58" s="183" t="s">
        <v>29</v>
      </c>
      <c r="D58" s="184"/>
      <c r="E58" s="184"/>
      <c r="F58" s="192" t="s">
        <v>72</v>
      </c>
      <c r="G58" s="185"/>
      <c r="H58" s="185"/>
      <c r="I58" s="185">
        <f>'01 01 Pol'!G51+'01 02 Pol'!G97</f>
        <v>0</v>
      </c>
      <c r="J58" s="190" t="str">
        <f>IF(I60=0,"",I58/I60*100)</f>
        <v/>
      </c>
    </row>
    <row r="59" spans="1:10" ht="36.75" customHeight="1" x14ac:dyDescent="0.25">
      <c r="A59" s="177"/>
      <c r="B59" s="182" t="s">
        <v>73</v>
      </c>
      <c r="C59" s="183" t="s">
        <v>30</v>
      </c>
      <c r="D59" s="184"/>
      <c r="E59" s="184"/>
      <c r="F59" s="192" t="s">
        <v>73</v>
      </c>
      <c r="G59" s="185"/>
      <c r="H59" s="185"/>
      <c r="I59" s="185">
        <f>'01 01 Pol'!G56+'01 02 Pol'!G104</f>
        <v>0</v>
      </c>
      <c r="J59" s="190" t="str">
        <f>IF(I60=0,"",I59/I60*100)</f>
        <v/>
      </c>
    </row>
    <row r="60" spans="1:10" ht="25.5" customHeight="1" x14ac:dyDescent="0.25">
      <c r="A60" s="178"/>
      <c r="B60" s="186" t="s">
        <v>1</v>
      </c>
      <c r="C60" s="187"/>
      <c r="D60" s="188"/>
      <c r="E60" s="188"/>
      <c r="F60" s="193"/>
      <c r="G60" s="189"/>
      <c r="H60" s="189"/>
      <c r="I60" s="189">
        <f>SUM(I50:I59)</f>
        <v>0</v>
      </c>
      <c r="J60" s="191">
        <f>SUM(J50:J59)</f>
        <v>0</v>
      </c>
    </row>
    <row r="61" spans="1:10" x14ac:dyDescent="0.25">
      <c r="F61" s="133"/>
      <c r="G61" s="133"/>
      <c r="H61" s="133"/>
      <c r="I61" s="133"/>
      <c r="J61" s="134"/>
    </row>
    <row r="62" spans="1:10" x14ac:dyDescent="0.25">
      <c r="F62" s="133"/>
      <c r="G62" s="133"/>
      <c r="H62" s="133"/>
      <c r="I62" s="133"/>
      <c r="J62" s="134"/>
    </row>
    <row r="63" spans="1:10" x14ac:dyDescent="0.25">
      <c r="F63" s="133"/>
      <c r="G63" s="133"/>
      <c r="H63" s="133"/>
      <c r="I63" s="133"/>
      <c r="J63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EE69A-186F-4C20-B176-C676BAF5EE55}">
  <sheetPr>
    <outlinePr summaryBelow="0"/>
  </sheetPr>
  <dimension ref="A1:BH5000"/>
  <sheetViews>
    <sheetView workbookViewId="0">
      <pane ySplit="7" topLeftCell="A38" activePane="bottomLeft" state="frozen"/>
      <selection pane="bottomLeft" activeCell="F9" sqref="F9:F60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74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75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5" t="s">
        <v>75</v>
      </c>
      <c r="AG3" t="s">
        <v>76</v>
      </c>
    </row>
    <row r="4" spans="1:60" ht="25.05" customHeight="1" x14ac:dyDescent="0.25">
      <c r="A4" s="200" t="s">
        <v>10</v>
      </c>
      <c r="B4" s="201" t="s">
        <v>46</v>
      </c>
      <c r="C4" s="202" t="s">
        <v>48</v>
      </c>
      <c r="D4" s="203"/>
      <c r="E4" s="203"/>
      <c r="F4" s="203"/>
      <c r="G4" s="204"/>
      <c r="AG4" t="s">
        <v>77</v>
      </c>
    </row>
    <row r="5" spans="1:60" x14ac:dyDescent="0.25">
      <c r="D5" s="10"/>
    </row>
    <row r="6" spans="1:60" ht="39.6" x14ac:dyDescent="0.25">
      <c r="A6" s="206" t="s">
        <v>78</v>
      </c>
      <c r="B6" s="208" t="s">
        <v>79</v>
      </c>
      <c r="C6" s="208" t="s">
        <v>80</v>
      </c>
      <c r="D6" s="207" t="s">
        <v>81</v>
      </c>
      <c r="E6" s="206" t="s">
        <v>82</v>
      </c>
      <c r="F6" s="205" t="s">
        <v>83</v>
      </c>
      <c r="G6" s="206" t="s">
        <v>31</v>
      </c>
      <c r="H6" s="209" t="s">
        <v>32</v>
      </c>
      <c r="I6" s="209" t="s">
        <v>84</v>
      </c>
      <c r="J6" s="209" t="s">
        <v>33</v>
      </c>
      <c r="K6" s="209" t="s">
        <v>85</v>
      </c>
      <c r="L6" s="209" t="s">
        <v>86</v>
      </c>
      <c r="M6" s="209" t="s">
        <v>87</v>
      </c>
      <c r="N6" s="209" t="s">
        <v>88</v>
      </c>
      <c r="O6" s="209" t="s">
        <v>89</v>
      </c>
      <c r="P6" s="209" t="s">
        <v>90</v>
      </c>
      <c r="Q6" s="209" t="s">
        <v>91</v>
      </c>
      <c r="R6" s="209" t="s">
        <v>92</v>
      </c>
      <c r="S6" s="209" t="s">
        <v>93</v>
      </c>
      <c r="T6" s="209" t="s">
        <v>94</v>
      </c>
      <c r="U6" s="209" t="s">
        <v>95</v>
      </c>
      <c r="V6" s="209" t="s">
        <v>96</v>
      </c>
      <c r="W6" s="209" t="s">
        <v>97</v>
      </c>
      <c r="X6" s="209" t="s">
        <v>98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34" t="s">
        <v>99</v>
      </c>
      <c r="B8" s="235" t="s">
        <v>55</v>
      </c>
      <c r="C8" s="253" t="s">
        <v>56</v>
      </c>
      <c r="D8" s="236"/>
      <c r="E8" s="237"/>
      <c r="F8" s="238"/>
      <c r="G8" s="239">
        <f>SUMIF(AG9:AG34,"&lt;&gt;NOR",G9:G34)</f>
        <v>0</v>
      </c>
      <c r="H8" s="233"/>
      <c r="I8" s="233">
        <f>SUM(I9:I34)</f>
        <v>0</v>
      </c>
      <c r="J8" s="233"/>
      <c r="K8" s="233">
        <f>SUM(K9:K34)</f>
        <v>96021.39</v>
      </c>
      <c r="L8" s="233"/>
      <c r="M8" s="233">
        <f>SUM(M9:M34)</f>
        <v>0</v>
      </c>
      <c r="N8" s="233"/>
      <c r="O8" s="233">
        <f>SUM(O9:O34)</f>
        <v>0</v>
      </c>
      <c r="P8" s="233"/>
      <c r="Q8" s="233">
        <f>SUM(Q9:Q34)</f>
        <v>40.230000000000004</v>
      </c>
      <c r="R8" s="233"/>
      <c r="S8" s="233"/>
      <c r="T8" s="233"/>
      <c r="U8" s="233"/>
      <c r="V8" s="233">
        <f>SUM(V9:V34)</f>
        <v>165.71999999999997</v>
      </c>
      <c r="W8" s="233"/>
      <c r="X8" s="233"/>
      <c r="AG8" t="s">
        <v>100</v>
      </c>
    </row>
    <row r="9" spans="1:60" outlineLevel="1" x14ac:dyDescent="0.25">
      <c r="A9" s="246">
        <v>1</v>
      </c>
      <c r="B9" s="247" t="s">
        <v>101</v>
      </c>
      <c r="C9" s="254" t="s">
        <v>102</v>
      </c>
      <c r="D9" s="248" t="s">
        <v>103</v>
      </c>
      <c r="E9" s="249">
        <v>30</v>
      </c>
      <c r="F9" s="250"/>
      <c r="G9" s="251">
        <f>ROUND(E9*F9,2)</f>
        <v>0</v>
      </c>
      <c r="H9" s="230">
        <v>0</v>
      </c>
      <c r="I9" s="229">
        <f>ROUND(E9*H9,2)</f>
        <v>0</v>
      </c>
      <c r="J9" s="230">
        <v>30.9</v>
      </c>
      <c r="K9" s="229">
        <f>ROUND(E9*J9,2)</f>
        <v>927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104</v>
      </c>
      <c r="T9" s="229" t="s">
        <v>104</v>
      </c>
      <c r="U9" s="229">
        <v>0.08</v>
      </c>
      <c r="V9" s="229">
        <f>ROUND(E9*U9,2)</f>
        <v>2.4</v>
      </c>
      <c r="W9" s="229"/>
      <c r="X9" s="229" t="s">
        <v>105</v>
      </c>
      <c r="Y9" s="210"/>
      <c r="Z9" s="210"/>
      <c r="AA9" s="210"/>
      <c r="AB9" s="210"/>
      <c r="AC9" s="210"/>
      <c r="AD9" s="210"/>
      <c r="AE9" s="210"/>
      <c r="AF9" s="210"/>
      <c r="AG9" s="210" t="s">
        <v>106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46">
        <v>2</v>
      </c>
      <c r="B10" s="247" t="s">
        <v>107</v>
      </c>
      <c r="C10" s="254" t="s">
        <v>108</v>
      </c>
      <c r="D10" s="248" t="s">
        <v>103</v>
      </c>
      <c r="E10" s="249">
        <v>3.5</v>
      </c>
      <c r="F10" s="250"/>
      <c r="G10" s="251">
        <f>ROUND(E10*F10,2)</f>
        <v>0</v>
      </c>
      <c r="H10" s="230">
        <v>0</v>
      </c>
      <c r="I10" s="229">
        <f>ROUND(E10*H10,2)</f>
        <v>0</v>
      </c>
      <c r="J10" s="230">
        <v>63.4</v>
      </c>
      <c r="K10" s="229">
        <f>ROUND(E10*J10,2)</f>
        <v>221.9</v>
      </c>
      <c r="L10" s="229">
        <v>21</v>
      </c>
      <c r="M10" s="229">
        <f>G10*(1+L10/100)</f>
        <v>0</v>
      </c>
      <c r="N10" s="229">
        <v>0</v>
      </c>
      <c r="O10" s="229">
        <f>ROUND(E10*N10,2)</f>
        <v>0</v>
      </c>
      <c r="P10" s="229">
        <v>0.13800000000000001</v>
      </c>
      <c r="Q10" s="229">
        <f>ROUND(E10*P10,2)</f>
        <v>0.48</v>
      </c>
      <c r="R10" s="229"/>
      <c r="S10" s="229" t="s">
        <v>104</v>
      </c>
      <c r="T10" s="229" t="s">
        <v>104</v>
      </c>
      <c r="U10" s="229">
        <v>0.16</v>
      </c>
      <c r="V10" s="229">
        <f>ROUND(E10*U10,2)</f>
        <v>0.56000000000000005</v>
      </c>
      <c r="W10" s="229"/>
      <c r="X10" s="229" t="s">
        <v>105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109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46">
        <v>3</v>
      </c>
      <c r="B11" s="247" t="s">
        <v>110</v>
      </c>
      <c r="C11" s="254" t="s">
        <v>111</v>
      </c>
      <c r="D11" s="248" t="s">
        <v>103</v>
      </c>
      <c r="E11" s="249">
        <v>21</v>
      </c>
      <c r="F11" s="250"/>
      <c r="G11" s="251">
        <f>ROUND(E11*F11,2)</f>
        <v>0</v>
      </c>
      <c r="H11" s="230">
        <v>0</v>
      </c>
      <c r="I11" s="229">
        <f>ROUND(E11*H11,2)</f>
        <v>0</v>
      </c>
      <c r="J11" s="230">
        <v>56.2</v>
      </c>
      <c r="K11" s="229">
        <f>ROUND(E11*J11,2)</f>
        <v>1180.2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0.22500000000000001</v>
      </c>
      <c r="Q11" s="229">
        <f>ROUND(E11*P11,2)</f>
        <v>4.7300000000000004</v>
      </c>
      <c r="R11" s="229"/>
      <c r="S11" s="229" t="s">
        <v>104</v>
      </c>
      <c r="T11" s="229" t="s">
        <v>104</v>
      </c>
      <c r="U11" s="229">
        <v>0.14199999999999999</v>
      </c>
      <c r="V11" s="229">
        <f>ROUND(E11*U11,2)</f>
        <v>2.98</v>
      </c>
      <c r="W11" s="229"/>
      <c r="X11" s="229" t="s">
        <v>105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106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40">
        <v>4</v>
      </c>
      <c r="B12" s="241" t="s">
        <v>112</v>
      </c>
      <c r="C12" s="255" t="s">
        <v>113</v>
      </c>
      <c r="D12" s="242" t="s">
        <v>103</v>
      </c>
      <c r="E12" s="243">
        <v>143.5</v>
      </c>
      <c r="F12" s="244"/>
      <c r="G12" s="245">
        <f>ROUND(E12*F12,2)</f>
        <v>0</v>
      </c>
      <c r="H12" s="230">
        <v>0</v>
      </c>
      <c r="I12" s="229">
        <f>ROUND(E12*H12,2)</f>
        <v>0</v>
      </c>
      <c r="J12" s="230">
        <v>235</v>
      </c>
      <c r="K12" s="229">
        <f>ROUND(E12*J12,2)</f>
        <v>33722.5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0.22</v>
      </c>
      <c r="Q12" s="229">
        <f>ROUND(E12*P12,2)</f>
        <v>31.57</v>
      </c>
      <c r="R12" s="229"/>
      <c r="S12" s="229" t="s">
        <v>104</v>
      </c>
      <c r="T12" s="229" t="s">
        <v>104</v>
      </c>
      <c r="U12" s="229">
        <v>0.42099999999999999</v>
      </c>
      <c r="V12" s="229">
        <f>ROUND(E12*U12,2)</f>
        <v>60.41</v>
      </c>
      <c r="W12" s="229"/>
      <c r="X12" s="229" t="s">
        <v>105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106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27"/>
      <c r="B13" s="228"/>
      <c r="C13" s="256" t="s">
        <v>114</v>
      </c>
      <c r="D13" s="231"/>
      <c r="E13" s="232">
        <v>119</v>
      </c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10"/>
      <c r="Z13" s="210"/>
      <c r="AA13" s="210"/>
      <c r="AB13" s="210"/>
      <c r="AC13" s="210"/>
      <c r="AD13" s="210"/>
      <c r="AE13" s="210"/>
      <c r="AF13" s="210"/>
      <c r="AG13" s="210" t="s">
        <v>115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27"/>
      <c r="B14" s="228"/>
      <c r="C14" s="256" t="s">
        <v>116</v>
      </c>
      <c r="D14" s="231"/>
      <c r="E14" s="232">
        <v>3.5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10"/>
      <c r="Z14" s="210"/>
      <c r="AA14" s="210"/>
      <c r="AB14" s="210"/>
      <c r="AC14" s="210"/>
      <c r="AD14" s="210"/>
      <c r="AE14" s="210"/>
      <c r="AF14" s="210"/>
      <c r="AG14" s="210" t="s">
        <v>115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27"/>
      <c r="B15" s="228"/>
      <c r="C15" s="256" t="s">
        <v>117</v>
      </c>
      <c r="D15" s="231"/>
      <c r="E15" s="232">
        <v>21</v>
      </c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10"/>
      <c r="Z15" s="210"/>
      <c r="AA15" s="210"/>
      <c r="AB15" s="210"/>
      <c r="AC15" s="210"/>
      <c r="AD15" s="210"/>
      <c r="AE15" s="210"/>
      <c r="AF15" s="210"/>
      <c r="AG15" s="210" t="s">
        <v>115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40">
        <v>5</v>
      </c>
      <c r="B16" s="241" t="s">
        <v>118</v>
      </c>
      <c r="C16" s="255" t="s">
        <v>119</v>
      </c>
      <c r="D16" s="242" t="s">
        <v>120</v>
      </c>
      <c r="E16" s="243">
        <v>15.7</v>
      </c>
      <c r="F16" s="244"/>
      <c r="G16" s="245">
        <f>ROUND(E16*F16,2)</f>
        <v>0</v>
      </c>
      <c r="H16" s="230">
        <v>0</v>
      </c>
      <c r="I16" s="229">
        <f>ROUND(E16*H16,2)</f>
        <v>0</v>
      </c>
      <c r="J16" s="230">
        <v>108.5</v>
      </c>
      <c r="K16" s="229">
        <f>ROUND(E16*J16,2)</f>
        <v>1703.45</v>
      </c>
      <c r="L16" s="229">
        <v>21</v>
      </c>
      <c r="M16" s="229">
        <f>G16*(1+L16/100)</f>
        <v>0</v>
      </c>
      <c r="N16" s="229">
        <v>0</v>
      </c>
      <c r="O16" s="229">
        <f>ROUND(E16*N16,2)</f>
        <v>0</v>
      </c>
      <c r="P16" s="229">
        <v>0.22</v>
      </c>
      <c r="Q16" s="229">
        <f>ROUND(E16*P16,2)</f>
        <v>3.45</v>
      </c>
      <c r="R16" s="229"/>
      <c r="S16" s="229" t="s">
        <v>104</v>
      </c>
      <c r="T16" s="229" t="s">
        <v>104</v>
      </c>
      <c r="U16" s="229">
        <v>0.14299999999999999</v>
      </c>
      <c r="V16" s="229">
        <f>ROUND(E16*U16,2)</f>
        <v>2.25</v>
      </c>
      <c r="W16" s="229"/>
      <c r="X16" s="229" t="s">
        <v>105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106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27"/>
      <c r="B17" s="228"/>
      <c r="C17" s="256" t="s">
        <v>121</v>
      </c>
      <c r="D17" s="231"/>
      <c r="E17" s="232">
        <v>15.7</v>
      </c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10"/>
      <c r="Z17" s="210"/>
      <c r="AA17" s="210"/>
      <c r="AB17" s="210"/>
      <c r="AC17" s="210"/>
      <c r="AD17" s="210"/>
      <c r="AE17" s="210"/>
      <c r="AF17" s="210"/>
      <c r="AG17" s="210" t="s">
        <v>115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40">
        <v>6</v>
      </c>
      <c r="B18" s="241" t="s">
        <v>122</v>
      </c>
      <c r="C18" s="255" t="s">
        <v>123</v>
      </c>
      <c r="D18" s="242" t="s">
        <v>124</v>
      </c>
      <c r="E18" s="243">
        <v>21.524999999999999</v>
      </c>
      <c r="F18" s="244"/>
      <c r="G18" s="245">
        <f>ROUND(E18*F18,2)</f>
        <v>0</v>
      </c>
      <c r="H18" s="230">
        <v>0</v>
      </c>
      <c r="I18" s="229">
        <f>ROUND(E18*H18,2)</f>
        <v>0</v>
      </c>
      <c r="J18" s="230">
        <v>400.5</v>
      </c>
      <c r="K18" s="229">
        <f>ROUND(E18*J18,2)</f>
        <v>8620.76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104</v>
      </c>
      <c r="T18" s="229" t="s">
        <v>104</v>
      </c>
      <c r="U18" s="229">
        <v>0.626</v>
      </c>
      <c r="V18" s="229">
        <f>ROUND(E18*U18,2)</f>
        <v>13.47</v>
      </c>
      <c r="W18" s="229"/>
      <c r="X18" s="229" t="s">
        <v>105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106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27"/>
      <c r="B19" s="228"/>
      <c r="C19" s="256" t="s">
        <v>125</v>
      </c>
      <c r="D19" s="231"/>
      <c r="E19" s="232">
        <v>21.524999999999999</v>
      </c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10"/>
      <c r="Z19" s="210"/>
      <c r="AA19" s="210"/>
      <c r="AB19" s="210"/>
      <c r="AC19" s="210"/>
      <c r="AD19" s="210"/>
      <c r="AE19" s="210"/>
      <c r="AF19" s="210"/>
      <c r="AG19" s="210" t="s">
        <v>115</v>
      </c>
      <c r="AH19" s="210">
        <v>5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40">
        <v>7</v>
      </c>
      <c r="B20" s="241" t="s">
        <v>126</v>
      </c>
      <c r="C20" s="255" t="s">
        <v>127</v>
      </c>
      <c r="D20" s="242" t="s">
        <v>124</v>
      </c>
      <c r="E20" s="243">
        <v>21.524999999999999</v>
      </c>
      <c r="F20" s="244"/>
      <c r="G20" s="245">
        <f>ROUND(E20*F20,2)</f>
        <v>0</v>
      </c>
      <c r="H20" s="230">
        <v>0</v>
      </c>
      <c r="I20" s="229">
        <f>ROUND(E20*H20,2)</f>
        <v>0</v>
      </c>
      <c r="J20" s="230">
        <v>43.4</v>
      </c>
      <c r="K20" s="229">
        <f>ROUND(E20*J20,2)</f>
        <v>934.19</v>
      </c>
      <c r="L20" s="229">
        <v>21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 t="s">
        <v>104</v>
      </c>
      <c r="T20" s="229" t="s">
        <v>104</v>
      </c>
      <c r="U20" s="229">
        <v>8.1000000000000003E-2</v>
      </c>
      <c r="V20" s="229">
        <f>ROUND(E20*U20,2)</f>
        <v>1.74</v>
      </c>
      <c r="W20" s="229"/>
      <c r="X20" s="229" t="s">
        <v>105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106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27"/>
      <c r="B21" s="228"/>
      <c r="C21" s="256" t="s">
        <v>128</v>
      </c>
      <c r="D21" s="231"/>
      <c r="E21" s="232">
        <v>21.524999999999999</v>
      </c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29"/>
      <c r="Y21" s="210"/>
      <c r="Z21" s="210"/>
      <c r="AA21" s="210"/>
      <c r="AB21" s="210"/>
      <c r="AC21" s="210"/>
      <c r="AD21" s="210"/>
      <c r="AE21" s="210"/>
      <c r="AF21" s="210"/>
      <c r="AG21" s="210" t="s">
        <v>115</v>
      </c>
      <c r="AH21" s="210">
        <v>5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40">
        <v>8</v>
      </c>
      <c r="B22" s="241" t="s">
        <v>129</v>
      </c>
      <c r="C22" s="255" t="s">
        <v>130</v>
      </c>
      <c r="D22" s="242" t="s">
        <v>124</v>
      </c>
      <c r="E22" s="243">
        <v>4.5</v>
      </c>
      <c r="F22" s="244"/>
      <c r="G22" s="245">
        <f>ROUND(E22*F22,2)</f>
        <v>0</v>
      </c>
      <c r="H22" s="230">
        <v>0</v>
      </c>
      <c r="I22" s="229">
        <f>ROUND(E22*H22,2)</f>
        <v>0</v>
      </c>
      <c r="J22" s="230">
        <v>1321</v>
      </c>
      <c r="K22" s="229">
        <f>ROUND(E22*J22,2)</f>
        <v>5944.5</v>
      </c>
      <c r="L22" s="229">
        <v>21</v>
      </c>
      <c r="M22" s="229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29"/>
      <c r="S22" s="229" t="s">
        <v>104</v>
      </c>
      <c r="T22" s="229" t="s">
        <v>104</v>
      </c>
      <c r="U22" s="229">
        <v>3.5329999999999999</v>
      </c>
      <c r="V22" s="229">
        <f>ROUND(E22*U22,2)</f>
        <v>15.9</v>
      </c>
      <c r="W22" s="229"/>
      <c r="X22" s="229" t="s">
        <v>105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106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27"/>
      <c r="B23" s="228"/>
      <c r="C23" s="256" t="s">
        <v>131</v>
      </c>
      <c r="D23" s="231"/>
      <c r="E23" s="232">
        <v>4.5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10"/>
      <c r="Z23" s="210"/>
      <c r="AA23" s="210"/>
      <c r="AB23" s="210"/>
      <c r="AC23" s="210"/>
      <c r="AD23" s="210"/>
      <c r="AE23" s="210"/>
      <c r="AF23" s="210"/>
      <c r="AG23" s="210" t="s">
        <v>115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40">
        <v>9</v>
      </c>
      <c r="B24" s="241" t="s">
        <v>132</v>
      </c>
      <c r="C24" s="255" t="s">
        <v>133</v>
      </c>
      <c r="D24" s="242" t="s">
        <v>124</v>
      </c>
      <c r="E24" s="243">
        <v>26.024999999999999</v>
      </c>
      <c r="F24" s="244"/>
      <c r="G24" s="245">
        <f>ROUND(E24*F24,2)</f>
        <v>0</v>
      </c>
      <c r="H24" s="230">
        <v>0</v>
      </c>
      <c r="I24" s="229">
        <f>ROUND(E24*H24,2)</f>
        <v>0</v>
      </c>
      <c r="J24" s="230">
        <v>258</v>
      </c>
      <c r="K24" s="229">
        <f>ROUND(E24*J24,2)</f>
        <v>6714.45</v>
      </c>
      <c r="L24" s="229">
        <v>21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 t="s">
        <v>104</v>
      </c>
      <c r="T24" s="229" t="s">
        <v>104</v>
      </c>
      <c r="U24" s="229">
        <v>0.66800000000000004</v>
      </c>
      <c r="V24" s="229">
        <f>ROUND(E24*U24,2)</f>
        <v>17.38</v>
      </c>
      <c r="W24" s="229"/>
      <c r="X24" s="229" t="s">
        <v>105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109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27"/>
      <c r="B25" s="228"/>
      <c r="C25" s="256" t="s">
        <v>134</v>
      </c>
      <c r="D25" s="231"/>
      <c r="E25" s="232">
        <v>4.5</v>
      </c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29"/>
      <c r="Y25" s="210"/>
      <c r="Z25" s="210"/>
      <c r="AA25" s="210"/>
      <c r="AB25" s="210"/>
      <c r="AC25" s="210"/>
      <c r="AD25" s="210"/>
      <c r="AE25" s="210"/>
      <c r="AF25" s="210"/>
      <c r="AG25" s="210" t="s">
        <v>115</v>
      </c>
      <c r="AH25" s="210">
        <v>5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27"/>
      <c r="B26" s="228"/>
      <c r="C26" s="256" t="s">
        <v>128</v>
      </c>
      <c r="D26" s="231"/>
      <c r="E26" s="232">
        <v>21.524999999999999</v>
      </c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10"/>
      <c r="Z26" s="210"/>
      <c r="AA26" s="210"/>
      <c r="AB26" s="210"/>
      <c r="AC26" s="210"/>
      <c r="AD26" s="210"/>
      <c r="AE26" s="210"/>
      <c r="AF26" s="210"/>
      <c r="AG26" s="210" t="s">
        <v>115</v>
      </c>
      <c r="AH26" s="210">
        <v>5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40">
        <v>10</v>
      </c>
      <c r="B27" s="241" t="s">
        <v>135</v>
      </c>
      <c r="C27" s="255" t="s">
        <v>136</v>
      </c>
      <c r="D27" s="242" t="s">
        <v>124</v>
      </c>
      <c r="E27" s="243">
        <v>78.075000000000003</v>
      </c>
      <c r="F27" s="244"/>
      <c r="G27" s="245">
        <f>ROUND(E27*F27,2)</f>
        <v>0</v>
      </c>
      <c r="H27" s="230">
        <v>0</v>
      </c>
      <c r="I27" s="229">
        <f>ROUND(E27*H27,2)</f>
        <v>0</v>
      </c>
      <c r="J27" s="230">
        <v>228.5</v>
      </c>
      <c r="K27" s="229">
        <f>ROUND(E27*J27,2)</f>
        <v>17840.14</v>
      </c>
      <c r="L27" s="229">
        <v>21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/>
      <c r="S27" s="229" t="s">
        <v>104</v>
      </c>
      <c r="T27" s="229" t="s">
        <v>104</v>
      </c>
      <c r="U27" s="229">
        <v>0.59099999999999997</v>
      </c>
      <c r="V27" s="229">
        <f>ROUND(E27*U27,2)</f>
        <v>46.14</v>
      </c>
      <c r="W27" s="229"/>
      <c r="X27" s="229" t="s">
        <v>105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109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27"/>
      <c r="B28" s="228"/>
      <c r="C28" s="256" t="s">
        <v>137</v>
      </c>
      <c r="D28" s="231"/>
      <c r="E28" s="232">
        <v>78.075000000000003</v>
      </c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29"/>
      <c r="Y28" s="210"/>
      <c r="Z28" s="210"/>
      <c r="AA28" s="210"/>
      <c r="AB28" s="210"/>
      <c r="AC28" s="210"/>
      <c r="AD28" s="210"/>
      <c r="AE28" s="210"/>
      <c r="AF28" s="210"/>
      <c r="AG28" s="210" t="s">
        <v>115</v>
      </c>
      <c r="AH28" s="210">
        <v>5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40">
        <v>11</v>
      </c>
      <c r="B29" s="241" t="s">
        <v>138</v>
      </c>
      <c r="C29" s="255" t="s">
        <v>139</v>
      </c>
      <c r="D29" s="242" t="s">
        <v>124</v>
      </c>
      <c r="E29" s="243">
        <v>26.024999999999999</v>
      </c>
      <c r="F29" s="244"/>
      <c r="G29" s="245">
        <f>ROUND(E29*F29,2)</f>
        <v>0</v>
      </c>
      <c r="H29" s="230">
        <v>0</v>
      </c>
      <c r="I29" s="229">
        <f>ROUND(E29*H29,2)</f>
        <v>0</v>
      </c>
      <c r="J29" s="230">
        <v>43.5</v>
      </c>
      <c r="K29" s="229">
        <f>ROUND(E29*J29,2)</f>
        <v>1132.0899999999999</v>
      </c>
      <c r="L29" s="229">
        <v>21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/>
      <c r="S29" s="229" t="s">
        <v>104</v>
      </c>
      <c r="T29" s="229" t="s">
        <v>104</v>
      </c>
      <c r="U29" s="229">
        <v>8.6999999999999994E-2</v>
      </c>
      <c r="V29" s="229">
        <f>ROUND(E29*U29,2)</f>
        <v>2.2599999999999998</v>
      </c>
      <c r="W29" s="229"/>
      <c r="X29" s="229" t="s">
        <v>105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106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27"/>
      <c r="B30" s="228"/>
      <c r="C30" s="256" t="s">
        <v>140</v>
      </c>
      <c r="D30" s="231"/>
      <c r="E30" s="232">
        <v>26.024999999999999</v>
      </c>
      <c r="F30" s="229"/>
      <c r="G30" s="229"/>
      <c r="H30" s="229"/>
      <c r="I30" s="229"/>
      <c r="J30" s="229"/>
      <c r="K30" s="229"/>
      <c r="L30" s="229"/>
      <c r="M30" s="229"/>
      <c r="N30" s="229"/>
      <c r="O30" s="229"/>
      <c r="P30" s="229"/>
      <c r="Q30" s="229"/>
      <c r="R30" s="229"/>
      <c r="S30" s="229"/>
      <c r="T30" s="229"/>
      <c r="U30" s="229"/>
      <c r="V30" s="229"/>
      <c r="W30" s="229"/>
      <c r="X30" s="229"/>
      <c r="Y30" s="210"/>
      <c r="Z30" s="210"/>
      <c r="AA30" s="210"/>
      <c r="AB30" s="210"/>
      <c r="AC30" s="210"/>
      <c r="AD30" s="210"/>
      <c r="AE30" s="210"/>
      <c r="AF30" s="210"/>
      <c r="AG30" s="210" t="s">
        <v>115</v>
      </c>
      <c r="AH30" s="210">
        <v>5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40">
        <v>12</v>
      </c>
      <c r="B31" s="241" t="s">
        <v>141</v>
      </c>
      <c r="C31" s="255" t="s">
        <v>142</v>
      </c>
      <c r="D31" s="242" t="s">
        <v>124</v>
      </c>
      <c r="E31" s="243">
        <v>26.024999999999999</v>
      </c>
      <c r="F31" s="244"/>
      <c r="G31" s="245">
        <f>ROUND(E31*F31,2)</f>
        <v>0</v>
      </c>
      <c r="H31" s="230">
        <v>0</v>
      </c>
      <c r="I31" s="229">
        <f>ROUND(E31*H31,2)</f>
        <v>0</v>
      </c>
      <c r="J31" s="230">
        <v>16.3</v>
      </c>
      <c r="K31" s="229">
        <f>ROUND(E31*J31,2)</f>
        <v>424.21</v>
      </c>
      <c r="L31" s="229">
        <v>21</v>
      </c>
      <c r="M31" s="229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29"/>
      <c r="S31" s="229" t="s">
        <v>104</v>
      </c>
      <c r="T31" s="229" t="s">
        <v>104</v>
      </c>
      <c r="U31" s="229">
        <v>8.9999999999999993E-3</v>
      </c>
      <c r="V31" s="229">
        <f>ROUND(E31*U31,2)</f>
        <v>0.23</v>
      </c>
      <c r="W31" s="229"/>
      <c r="X31" s="229" t="s">
        <v>105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106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27"/>
      <c r="B32" s="228"/>
      <c r="C32" s="256" t="s">
        <v>143</v>
      </c>
      <c r="D32" s="231"/>
      <c r="E32" s="232">
        <v>26.024999999999999</v>
      </c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29"/>
      <c r="Y32" s="210"/>
      <c r="Z32" s="210"/>
      <c r="AA32" s="210"/>
      <c r="AB32" s="210"/>
      <c r="AC32" s="210"/>
      <c r="AD32" s="210"/>
      <c r="AE32" s="210"/>
      <c r="AF32" s="210"/>
      <c r="AG32" s="210" t="s">
        <v>115</v>
      </c>
      <c r="AH32" s="210">
        <v>5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40">
        <v>13</v>
      </c>
      <c r="B33" s="241" t="s">
        <v>144</v>
      </c>
      <c r="C33" s="255" t="s">
        <v>145</v>
      </c>
      <c r="D33" s="242" t="s">
        <v>146</v>
      </c>
      <c r="E33" s="243">
        <v>41.64</v>
      </c>
      <c r="F33" s="244"/>
      <c r="G33" s="245">
        <f>ROUND(E33*F33,2)</f>
        <v>0</v>
      </c>
      <c r="H33" s="230">
        <v>0</v>
      </c>
      <c r="I33" s="229">
        <f>ROUND(E33*H33,2)</f>
        <v>0</v>
      </c>
      <c r="J33" s="230">
        <v>400</v>
      </c>
      <c r="K33" s="229">
        <f>ROUND(E33*J33,2)</f>
        <v>16656</v>
      </c>
      <c r="L33" s="229">
        <v>21</v>
      </c>
      <c r="M33" s="229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29"/>
      <c r="S33" s="229" t="s">
        <v>147</v>
      </c>
      <c r="T33" s="229" t="s">
        <v>148</v>
      </c>
      <c r="U33" s="229">
        <v>0</v>
      </c>
      <c r="V33" s="229">
        <f>ROUND(E33*U33,2)</f>
        <v>0</v>
      </c>
      <c r="W33" s="229"/>
      <c r="X33" s="229" t="s">
        <v>105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106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27"/>
      <c r="B34" s="228"/>
      <c r="C34" s="256" t="s">
        <v>149</v>
      </c>
      <c r="D34" s="231"/>
      <c r="E34" s="232">
        <v>41.64</v>
      </c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29"/>
      <c r="Y34" s="210"/>
      <c r="Z34" s="210"/>
      <c r="AA34" s="210"/>
      <c r="AB34" s="210"/>
      <c r="AC34" s="210"/>
      <c r="AD34" s="210"/>
      <c r="AE34" s="210"/>
      <c r="AF34" s="210"/>
      <c r="AG34" s="210" t="s">
        <v>115</v>
      </c>
      <c r="AH34" s="210">
        <v>5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x14ac:dyDescent="0.25">
      <c r="A35" s="234" t="s">
        <v>99</v>
      </c>
      <c r="B35" s="235" t="s">
        <v>65</v>
      </c>
      <c r="C35" s="253" t="s">
        <v>66</v>
      </c>
      <c r="D35" s="236"/>
      <c r="E35" s="237"/>
      <c r="F35" s="238"/>
      <c r="G35" s="239">
        <f>SUMIF(AG36:AG43,"&lt;&gt;NOR",G36:G43)</f>
        <v>0</v>
      </c>
      <c r="H35" s="233"/>
      <c r="I35" s="233">
        <f>SUM(I36:I43)</f>
        <v>0</v>
      </c>
      <c r="J35" s="233"/>
      <c r="K35" s="233">
        <f>SUM(K36:K43)</f>
        <v>85604.549999999988</v>
      </c>
      <c r="L35" s="233"/>
      <c r="M35" s="233">
        <f>SUM(M36:M43)</f>
        <v>0</v>
      </c>
      <c r="N35" s="233"/>
      <c r="O35" s="233">
        <f>SUM(O36:O43)</f>
        <v>0</v>
      </c>
      <c r="P35" s="233"/>
      <c r="Q35" s="233">
        <f>SUM(Q36:Q43)</f>
        <v>49.49</v>
      </c>
      <c r="R35" s="233"/>
      <c r="S35" s="233"/>
      <c r="T35" s="233"/>
      <c r="U35" s="233"/>
      <c r="V35" s="233">
        <f>SUM(V36:V43)</f>
        <v>209.86999999999998</v>
      </c>
      <c r="W35" s="233"/>
      <c r="X35" s="233"/>
      <c r="AG35" t="s">
        <v>100</v>
      </c>
    </row>
    <row r="36" spans="1:60" outlineLevel="1" x14ac:dyDescent="0.25">
      <c r="A36" s="240">
        <v>14</v>
      </c>
      <c r="B36" s="241" t="s">
        <v>150</v>
      </c>
      <c r="C36" s="255" t="s">
        <v>151</v>
      </c>
      <c r="D36" s="242" t="s">
        <v>124</v>
      </c>
      <c r="E36" s="243">
        <v>1.6419999999999999</v>
      </c>
      <c r="F36" s="244"/>
      <c r="G36" s="245">
        <f>ROUND(E36*F36,2)</f>
        <v>0</v>
      </c>
      <c r="H36" s="230">
        <v>0</v>
      </c>
      <c r="I36" s="229">
        <f>ROUND(E36*H36,2)</f>
        <v>0</v>
      </c>
      <c r="J36" s="230">
        <v>3425</v>
      </c>
      <c r="K36" s="229">
        <f>ROUND(E36*J36,2)</f>
        <v>5623.85</v>
      </c>
      <c r="L36" s="229">
        <v>21</v>
      </c>
      <c r="M36" s="229">
        <f>G36*(1+L36/100)</f>
        <v>0</v>
      </c>
      <c r="N36" s="229">
        <v>0</v>
      </c>
      <c r="O36" s="229">
        <f>ROUND(E36*N36,2)</f>
        <v>0</v>
      </c>
      <c r="P36" s="229">
        <v>2</v>
      </c>
      <c r="Q36" s="229">
        <f>ROUND(E36*P36,2)</f>
        <v>3.28</v>
      </c>
      <c r="R36" s="229"/>
      <c r="S36" s="229" t="s">
        <v>104</v>
      </c>
      <c r="T36" s="229" t="s">
        <v>104</v>
      </c>
      <c r="U36" s="229">
        <v>6.4359999999999999</v>
      </c>
      <c r="V36" s="229">
        <f>ROUND(E36*U36,2)</f>
        <v>10.57</v>
      </c>
      <c r="W36" s="229"/>
      <c r="X36" s="229" t="s">
        <v>105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106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27"/>
      <c r="B37" s="228"/>
      <c r="C37" s="256" t="s">
        <v>152</v>
      </c>
      <c r="D37" s="231"/>
      <c r="E37" s="232">
        <v>0.94199999999999995</v>
      </c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10"/>
      <c r="Z37" s="210"/>
      <c r="AA37" s="210"/>
      <c r="AB37" s="210"/>
      <c r="AC37" s="210"/>
      <c r="AD37" s="210"/>
      <c r="AE37" s="210"/>
      <c r="AF37" s="210"/>
      <c r="AG37" s="210" t="s">
        <v>115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27"/>
      <c r="B38" s="228"/>
      <c r="C38" s="256" t="s">
        <v>153</v>
      </c>
      <c r="D38" s="231"/>
      <c r="E38" s="232">
        <v>0.7</v>
      </c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29"/>
      <c r="Y38" s="210"/>
      <c r="Z38" s="210"/>
      <c r="AA38" s="210"/>
      <c r="AB38" s="210"/>
      <c r="AC38" s="210"/>
      <c r="AD38" s="210"/>
      <c r="AE38" s="210"/>
      <c r="AF38" s="210"/>
      <c r="AG38" s="210" t="s">
        <v>115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40">
        <v>15</v>
      </c>
      <c r="B39" s="241" t="s">
        <v>154</v>
      </c>
      <c r="C39" s="255" t="s">
        <v>155</v>
      </c>
      <c r="D39" s="242" t="s">
        <v>124</v>
      </c>
      <c r="E39" s="243">
        <v>17.22</v>
      </c>
      <c r="F39" s="244"/>
      <c r="G39" s="245">
        <f>ROUND(E39*F39,2)</f>
        <v>0</v>
      </c>
      <c r="H39" s="230">
        <v>0</v>
      </c>
      <c r="I39" s="229">
        <f>ROUND(E39*H39,2)</f>
        <v>0</v>
      </c>
      <c r="J39" s="230">
        <v>3060</v>
      </c>
      <c r="K39" s="229">
        <f>ROUND(E39*J39,2)</f>
        <v>52693.2</v>
      </c>
      <c r="L39" s="229">
        <v>21</v>
      </c>
      <c r="M39" s="229">
        <f>G39*(1+L39/100)</f>
        <v>0</v>
      </c>
      <c r="N39" s="229">
        <v>0</v>
      </c>
      <c r="O39" s="229">
        <f>ROUND(E39*N39,2)</f>
        <v>0</v>
      </c>
      <c r="P39" s="229">
        <v>2.2000000000000002</v>
      </c>
      <c r="Q39" s="229">
        <f>ROUND(E39*P39,2)</f>
        <v>37.880000000000003</v>
      </c>
      <c r="R39" s="229"/>
      <c r="S39" s="229" t="s">
        <v>104</v>
      </c>
      <c r="T39" s="229" t="s">
        <v>104</v>
      </c>
      <c r="U39" s="229">
        <v>7.51</v>
      </c>
      <c r="V39" s="229">
        <f>ROUND(E39*U39,2)</f>
        <v>129.32</v>
      </c>
      <c r="W39" s="229"/>
      <c r="X39" s="229" t="s">
        <v>105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109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27"/>
      <c r="B40" s="228"/>
      <c r="C40" s="256" t="s">
        <v>156</v>
      </c>
      <c r="D40" s="231"/>
      <c r="E40" s="232">
        <v>17.22</v>
      </c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  <c r="Y40" s="210"/>
      <c r="Z40" s="210"/>
      <c r="AA40" s="210"/>
      <c r="AB40" s="210"/>
      <c r="AC40" s="210"/>
      <c r="AD40" s="210"/>
      <c r="AE40" s="210"/>
      <c r="AF40" s="210"/>
      <c r="AG40" s="210" t="s">
        <v>115</v>
      </c>
      <c r="AH40" s="210">
        <v>5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40">
        <v>16</v>
      </c>
      <c r="B41" s="241" t="s">
        <v>157</v>
      </c>
      <c r="C41" s="255" t="s">
        <v>158</v>
      </c>
      <c r="D41" s="242" t="s">
        <v>103</v>
      </c>
      <c r="E41" s="243">
        <v>119</v>
      </c>
      <c r="F41" s="244"/>
      <c r="G41" s="245">
        <f>ROUND(E41*F41,2)</f>
        <v>0</v>
      </c>
      <c r="H41" s="230">
        <v>0</v>
      </c>
      <c r="I41" s="229">
        <f>ROUND(E41*H41,2)</f>
        <v>0</v>
      </c>
      <c r="J41" s="230">
        <v>162.5</v>
      </c>
      <c r="K41" s="229">
        <f>ROUND(E41*J41,2)</f>
        <v>19337.5</v>
      </c>
      <c r="L41" s="229">
        <v>21</v>
      </c>
      <c r="M41" s="229">
        <f>G41*(1+L41/100)</f>
        <v>0</v>
      </c>
      <c r="N41" s="229">
        <v>0</v>
      </c>
      <c r="O41" s="229">
        <f>ROUND(E41*N41,2)</f>
        <v>0</v>
      </c>
      <c r="P41" s="229">
        <v>7.0000000000000007E-2</v>
      </c>
      <c r="Q41" s="229">
        <f>ROUND(E41*P41,2)</f>
        <v>8.33</v>
      </c>
      <c r="R41" s="229"/>
      <c r="S41" s="229" t="s">
        <v>147</v>
      </c>
      <c r="T41" s="229" t="s">
        <v>104</v>
      </c>
      <c r="U41" s="229">
        <v>0.42</v>
      </c>
      <c r="V41" s="229">
        <f>ROUND(E41*U41,2)</f>
        <v>49.98</v>
      </c>
      <c r="W41" s="229"/>
      <c r="X41" s="229" t="s">
        <v>105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109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27"/>
      <c r="B42" s="228"/>
      <c r="C42" s="256" t="s">
        <v>159</v>
      </c>
      <c r="D42" s="231"/>
      <c r="E42" s="232">
        <v>119</v>
      </c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10"/>
      <c r="Z42" s="210"/>
      <c r="AA42" s="210"/>
      <c r="AB42" s="210"/>
      <c r="AC42" s="210"/>
      <c r="AD42" s="210"/>
      <c r="AE42" s="210"/>
      <c r="AF42" s="210"/>
      <c r="AG42" s="210" t="s">
        <v>115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46">
        <v>17</v>
      </c>
      <c r="B43" s="247" t="s">
        <v>160</v>
      </c>
      <c r="C43" s="254" t="s">
        <v>161</v>
      </c>
      <c r="D43" s="248" t="s">
        <v>162</v>
      </c>
      <c r="E43" s="249">
        <v>20</v>
      </c>
      <c r="F43" s="250"/>
      <c r="G43" s="251">
        <f>ROUND(E43*F43,2)</f>
        <v>0</v>
      </c>
      <c r="H43" s="230">
        <v>0</v>
      </c>
      <c r="I43" s="229">
        <f>ROUND(E43*H43,2)</f>
        <v>0</v>
      </c>
      <c r="J43" s="230">
        <v>397.5</v>
      </c>
      <c r="K43" s="229">
        <f>ROUND(E43*J43,2)</f>
        <v>7950</v>
      </c>
      <c r="L43" s="229">
        <v>21</v>
      </c>
      <c r="M43" s="229">
        <f>G43*(1+L43/100)</f>
        <v>0</v>
      </c>
      <c r="N43" s="229">
        <v>0</v>
      </c>
      <c r="O43" s="229">
        <f>ROUND(E43*N43,2)</f>
        <v>0</v>
      </c>
      <c r="P43" s="229">
        <v>0</v>
      </c>
      <c r="Q43" s="229">
        <f>ROUND(E43*P43,2)</f>
        <v>0</v>
      </c>
      <c r="R43" s="229" t="s">
        <v>163</v>
      </c>
      <c r="S43" s="229" t="s">
        <v>104</v>
      </c>
      <c r="T43" s="229" t="s">
        <v>104</v>
      </c>
      <c r="U43" s="229">
        <v>1</v>
      </c>
      <c r="V43" s="229">
        <f>ROUND(E43*U43,2)</f>
        <v>20</v>
      </c>
      <c r="W43" s="229"/>
      <c r="X43" s="229" t="s">
        <v>164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165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25">
      <c r="A44" s="234" t="s">
        <v>99</v>
      </c>
      <c r="B44" s="235" t="s">
        <v>69</v>
      </c>
      <c r="C44" s="253" t="s">
        <v>70</v>
      </c>
      <c r="D44" s="236"/>
      <c r="E44" s="237"/>
      <c r="F44" s="238"/>
      <c r="G44" s="239">
        <f>SUMIF(AG45:AG50,"&lt;&gt;NOR",G45:G50)</f>
        <v>0</v>
      </c>
      <c r="H44" s="233"/>
      <c r="I44" s="233">
        <f>SUM(I45:I50)</f>
        <v>0</v>
      </c>
      <c r="J44" s="233"/>
      <c r="K44" s="233">
        <f>SUM(K45:K50)</f>
        <v>113409.76</v>
      </c>
      <c r="L44" s="233"/>
      <c r="M44" s="233">
        <f>SUM(M45:M50)</f>
        <v>0</v>
      </c>
      <c r="N44" s="233"/>
      <c r="O44" s="233">
        <f>SUM(O45:O50)</f>
        <v>0</v>
      </c>
      <c r="P44" s="233"/>
      <c r="Q44" s="233">
        <f>SUM(Q45:Q50)</f>
        <v>0</v>
      </c>
      <c r="R44" s="233"/>
      <c r="S44" s="233"/>
      <c r="T44" s="233"/>
      <c r="U44" s="233"/>
      <c r="V44" s="233">
        <f>SUM(V45:V50)</f>
        <v>161.69999999999999</v>
      </c>
      <c r="W44" s="233"/>
      <c r="X44" s="233"/>
      <c r="AG44" t="s">
        <v>100</v>
      </c>
    </row>
    <row r="45" spans="1:60" outlineLevel="1" x14ac:dyDescent="0.25">
      <c r="A45" s="246">
        <v>18</v>
      </c>
      <c r="B45" s="247" t="s">
        <v>166</v>
      </c>
      <c r="C45" s="254" t="s">
        <v>167</v>
      </c>
      <c r="D45" s="248" t="s">
        <v>146</v>
      </c>
      <c r="E45" s="249">
        <v>89.73</v>
      </c>
      <c r="F45" s="250"/>
      <c r="G45" s="251">
        <f>ROUND(E45*F45,2)</f>
        <v>0</v>
      </c>
      <c r="H45" s="230">
        <v>0</v>
      </c>
      <c r="I45" s="229">
        <f>ROUND(E45*H45,2)</f>
        <v>0</v>
      </c>
      <c r="J45" s="230">
        <v>295.5</v>
      </c>
      <c r="K45" s="229">
        <f>ROUND(E45*J45,2)</f>
        <v>26515.22</v>
      </c>
      <c r="L45" s="229">
        <v>21</v>
      </c>
      <c r="M45" s="229">
        <f>G45*(1+L45/100)</f>
        <v>0</v>
      </c>
      <c r="N45" s="229">
        <v>0</v>
      </c>
      <c r="O45" s="229">
        <f>ROUND(E45*N45,2)</f>
        <v>0</v>
      </c>
      <c r="P45" s="229">
        <v>0</v>
      </c>
      <c r="Q45" s="229">
        <f>ROUND(E45*P45,2)</f>
        <v>0</v>
      </c>
      <c r="R45" s="229"/>
      <c r="S45" s="229" t="s">
        <v>104</v>
      </c>
      <c r="T45" s="229" t="s">
        <v>104</v>
      </c>
      <c r="U45" s="229">
        <v>0.26500000000000001</v>
      </c>
      <c r="V45" s="229">
        <f>ROUND(E45*U45,2)</f>
        <v>23.78</v>
      </c>
      <c r="W45" s="229"/>
      <c r="X45" s="229" t="s">
        <v>168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169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46">
        <v>19</v>
      </c>
      <c r="B46" s="247" t="s">
        <v>170</v>
      </c>
      <c r="C46" s="254" t="s">
        <v>171</v>
      </c>
      <c r="D46" s="248" t="s">
        <v>146</v>
      </c>
      <c r="E46" s="249">
        <v>89.73</v>
      </c>
      <c r="F46" s="250"/>
      <c r="G46" s="251">
        <f>ROUND(E46*F46,2)</f>
        <v>0</v>
      </c>
      <c r="H46" s="230">
        <v>0</v>
      </c>
      <c r="I46" s="229">
        <f>ROUND(E46*H46,2)</f>
        <v>0</v>
      </c>
      <c r="J46" s="230">
        <v>234.5</v>
      </c>
      <c r="K46" s="229">
        <f>ROUND(E46*J46,2)</f>
        <v>21041.69</v>
      </c>
      <c r="L46" s="229">
        <v>21</v>
      </c>
      <c r="M46" s="229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29"/>
      <c r="S46" s="229" t="s">
        <v>104</v>
      </c>
      <c r="T46" s="229" t="s">
        <v>104</v>
      </c>
      <c r="U46" s="229">
        <v>0.49</v>
      </c>
      <c r="V46" s="229">
        <f>ROUND(E46*U46,2)</f>
        <v>43.97</v>
      </c>
      <c r="W46" s="229"/>
      <c r="X46" s="229" t="s">
        <v>168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169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46">
        <v>20</v>
      </c>
      <c r="B47" s="247" t="s">
        <v>172</v>
      </c>
      <c r="C47" s="254" t="s">
        <v>173</v>
      </c>
      <c r="D47" s="248" t="s">
        <v>146</v>
      </c>
      <c r="E47" s="249">
        <v>89.73</v>
      </c>
      <c r="F47" s="250"/>
      <c r="G47" s="251">
        <f>ROUND(E47*F47,2)</f>
        <v>0</v>
      </c>
      <c r="H47" s="230">
        <v>0</v>
      </c>
      <c r="I47" s="229">
        <f>ROUND(E47*H47,2)</f>
        <v>0</v>
      </c>
      <c r="J47" s="230">
        <v>16</v>
      </c>
      <c r="K47" s="229">
        <f>ROUND(E47*J47,2)</f>
        <v>1435.68</v>
      </c>
      <c r="L47" s="229">
        <v>21</v>
      </c>
      <c r="M47" s="229">
        <f>G47*(1+L47/100)</f>
        <v>0</v>
      </c>
      <c r="N47" s="229">
        <v>0</v>
      </c>
      <c r="O47" s="229">
        <f>ROUND(E47*N47,2)</f>
        <v>0</v>
      </c>
      <c r="P47" s="229">
        <v>0</v>
      </c>
      <c r="Q47" s="229">
        <f>ROUND(E47*P47,2)</f>
        <v>0</v>
      </c>
      <c r="R47" s="229"/>
      <c r="S47" s="229" t="s">
        <v>104</v>
      </c>
      <c r="T47" s="229" t="s">
        <v>104</v>
      </c>
      <c r="U47" s="229">
        <v>0</v>
      </c>
      <c r="V47" s="229">
        <f>ROUND(E47*U47,2)</f>
        <v>0</v>
      </c>
      <c r="W47" s="229"/>
      <c r="X47" s="229" t="s">
        <v>168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169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46">
        <v>21</v>
      </c>
      <c r="B48" s="247" t="s">
        <v>174</v>
      </c>
      <c r="C48" s="254" t="s">
        <v>175</v>
      </c>
      <c r="D48" s="248" t="s">
        <v>146</v>
      </c>
      <c r="E48" s="249">
        <v>89.73</v>
      </c>
      <c r="F48" s="250"/>
      <c r="G48" s="251">
        <f>ROUND(E48*F48,2)</f>
        <v>0</v>
      </c>
      <c r="H48" s="230">
        <v>0</v>
      </c>
      <c r="I48" s="229">
        <f>ROUND(E48*H48,2)</f>
        <v>0</v>
      </c>
      <c r="J48" s="230">
        <v>331</v>
      </c>
      <c r="K48" s="229">
        <f>ROUND(E48*J48,2)</f>
        <v>29700.63</v>
      </c>
      <c r="L48" s="229">
        <v>21</v>
      </c>
      <c r="M48" s="229">
        <f>G48*(1+L48/100)</f>
        <v>0</v>
      </c>
      <c r="N48" s="229">
        <v>0</v>
      </c>
      <c r="O48" s="229">
        <f>ROUND(E48*N48,2)</f>
        <v>0</v>
      </c>
      <c r="P48" s="229">
        <v>0</v>
      </c>
      <c r="Q48" s="229">
        <f>ROUND(E48*P48,2)</f>
        <v>0</v>
      </c>
      <c r="R48" s="229"/>
      <c r="S48" s="229" t="s">
        <v>104</v>
      </c>
      <c r="T48" s="229" t="s">
        <v>104</v>
      </c>
      <c r="U48" s="229">
        <v>0.94199999999999995</v>
      </c>
      <c r="V48" s="229">
        <f>ROUND(E48*U48,2)</f>
        <v>84.53</v>
      </c>
      <c r="W48" s="229"/>
      <c r="X48" s="229" t="s">
        <v>168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169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46">
        <v>22</v>
      </c>
      <c r="B49" s="247" t="s">
        <v>176</v>
      </c>
      <c r="C49" s="254" t="s">
        <v>177</v>
      </c>
      <c r="D49" s="248" t="s">
        <v>146</v>
      </c>
      <c r="E49" s="249">
        <v>89.73</v>
      </c>
      <c r="F49" s="250"/>
      <c r="G49" s="251">
        <f>ROUND(E49*F49,2)</f>
        <v>0</v>
      </c>
      <c r="H49" s="230">
        <v>0</v>
      </c>
      <c r="I49" s="229">
        <f>ROUND(E49*H49,2)</f>
        <v>0</v>
      </c>
      <c r="J49" s="230">
        <v>36.9</v>
      </c>
      <c r="K49" s="229">
        <f>ROUND(E49*J49,2)</f>
        <v>3311.04</v>
      </c>
      <c r="L49" s="229">
        <v>21</v>
      </c>
      <c r="M49" s="229">
        <f>G49*(1+L49/100)</f>
        <v>0</v>
      </c>
      <c r="N49" s="229">
        <v>0</v>
      </c>
      <c r="O49" s="229">
        <f>ROUND(E49*N49,2)</f>
        <v>0</v>
      </c>
      <c r="P49" s="229">
        <v>0</v>
      </c>
      <c r="Q49" s="229">
        <f>ROUND(E49*P49,2)</f>
        <v>0</v>
      </c>
      <c r="R49" s="229"/>
      <c r="S49" s="229" t="s">
        <v>104</v>
      </c>
      <c r="T49" s="229" t="s">
        <v>104</v>
      </c>
      <c r="U49" s="229">
        <v>0.105</v>
      </c>
      <c r="V49" s="229">
        <f>ROUND(E49*U49,2)</f>
        <v>9.42</v>
      </c>
      <c r="W49" s="229"/>
      <c r="X49" s="229" t="s">
        <v>168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169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46">
        <v>23</v>
      </c>
      <c r="B50" s="247" t="s">
        <v>178</v>
      </c>
      <c r="C50" s="254" t="s">
        <v>179</v>
      </c>
      <c r="D50" s="248" t="s">
        <v>146</v>
      </c>
      <c r="E50" s="249">
        <v>89.73</v>
      </c>
      <c r="F50" s="250"/>
      <c r="G50" s="251">
        <f>ROUND(E50*F50,2)</f>
        <v>0</v>
      </c>
      <c r="H50" s="230">
        <v>0</v>
      </c>
      <c r="I50" s="229">
        <f>ROUND(E50*H50,2)</f>
        <v>0</v>
      </c>
      <c r="J50" s="230">
        <v>350</v>
      </c>
      <c r="K50" s="229">
        <f>ROUND(E50*J50,2)</f>
        <v>31405.5</v>
      </c>
      <c r="L50" s="229">
        <v>21</v>
      </c>
      <c r="M50" s="229">
        <f>G50*(1+L50/100)</f>
        <v>0</v>
      </c>
      <c r="N50" s="229">
        <v>0</v>
      </c>
      <c r="O50" s="229">
        <f>ROUND(E50*N50,2)</f>
        <v>0</v>
      </c>
      <c r="P50" s="229">
        <v>0</v>
      </c>
      <c r="Q50" s="229">
        <f>ROUND(E50*P50,2)</f>
        <v>0</v>
      </c>
      <c r="R50" s="229"/>
      <c r="S50" s="229" t="s">
        <v>180</v>
      </c>
      <c r="T50" s="229" t="s">
        <v>180</v>
      </c>
      <c r="U50" s="229">
        <v>0</v>
      </c>
      <c r="V50" s="229">
        <f>ROUND(E50*U50,2)</f>
        <v>0</v>
      </c>
      <c r="W50" s="229"/>
      <c r="X50" s="229" t="s">
        <v>168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169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x14ac:dyDescent="0.25">
      <c r="A51" s="234" t="s">
        <v>99</v>
      </c>
      <c r="B51" s="235" t="s">
        <v>72</v>
      </c>
      <c r="C51" s="253" t="s">
        <v>29</v>
      </c>
      <c r="D51" s="236"/>
      <c r="E51" s="237"/>
      <c r="F51" s="238"/>
      <c r="G51" s="239">
        <f>SUMIF(AG52:AG55,"&lt;&gt;NOR",G52:G55)</f>
        <v>0</v>
      </c>
      <c r="H51" s="233"/>
      <c r="I51" s="233">
        <f>SUM(I52:I55)</f>
        <v>0</v>
      </c>
      <c r="J51" s="233"/>
      <c r="K51" s="233">
        <f>SUM(K52:K55)</f>
        <v>35000</v>
      </c>
      <c r="L51" s="233"/>
      <c r="M51" s="233">
        <f>SUM(M52:M55)</f>
        <v>0</v>
      </c>
      <c r="N51" s="233"/>
      <c r="O51" s="233">
        <f>SUM(O52:O55)</f>
        <v>0</v>
      </c>
      <c r="P51" s="233"/>
      <c r="Q51" s="233">
        <f>SUM(Q52:Q55)</f>
        <v>0</v>
      </c>
      <c r="R51" s="233"/>
      <c r="S51" s="233"/>
      <c r="T51" s="233"/>
      <c r="U51" s="233"/>
      <c r="V51" s="233">
        <f>SUM(V52:V55)</f>
        <v>0</v>
      </c>
      <c r="W51" s="233"/>
      <c r="X51" s="233"/>
      <c r="AG51" t="s">
        <v>100</v>
      </c>
    </row>
    <row r="52" spans="1:60" outlineLevel="1" x14ac:dyDescent="0.25">
      <c r="A52" s="246">
        <v>24</v>
      </c>
      <c r="B52" s="247" t="s">
        <v>181</v>
      </c>
      <c r="C52" s="254" t="s">
        <v>182</v>
      </c>
      <c r="D52" s="248" t="s">
        <v>183</v>
      </c>
      <c r="E52" s="249">
        <v>1</v>
      </c>
      <c r="F52" s="250"/>
      <c r="G52" s="251">
        <f>ROUND(E52*F52,2)</f>
        <v>0</v>
      </c>
      <c r="H52" s="230">
        <v>0</v>
      </c>
      <c r="I52" s="229">
        <f>ROUND(E52*H52,2)</f>
        <v>0</v>
      </c>
      <c r="J52" s="230">
        <v>15000</v>
      </c>
      <c r="K52" s="229">
        <f>ROUND(E52*J52,2)</f>
        <v>15000</v>
      </c>
      <c r="L52" s="229">
        <v>21</v>
      </c>
      <c r="M52" s="229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29"/>
      <c r="S52" s="229" t="s">
        <v>147</v>
      </c>
      <c r="T52" s="229" t="s">
        <v>148</v>
      </c>
      <c r="U52" s="229">
        <v>0</v>
      </c>
      <c r="V52" s="229">
        <f>ROUND(E52*U52,2)</f>
        <v>0</v>
      </c>
      <c r="W52" s="229"/>
      <c r="X52" s="229" t="s">
        <v>105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106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46">
        <v>25</v>
      </c>
      <c r="B53" s="247" t="s">
        <v>184</v>
      </c>
      <c r="C53" s="254" t="s">
        <v>185</v>
      </c>
      <c r="D53" s="248" t="s">
        <v>183</v>
      </c>
      <c r="E53" s="249">
        <v>1</v>
      </c>
      <c r="F53" s="250"/>
      <c r="G53" s="251">
        <f>ROUND(E53*F53,2)</f>
        <v>0</v>
      </c>
      <c r="H53" s="230">
        <v>0</v>
      </c>
      <c r="I53" s="229">
        <f>ROUND(E53*H53,2)</f>
        <v>0</v>
      </c>
      <c r="J53" s="230">
        <v>10000</v>
      </c>
      <c r="K53" s="229">
        <f>ROUND(E53*J53,2)</f>
        <v>10000</v>
      </c>
      <c r="L53" s="229">
        <v>21</v>
      </c>
      <c r="M53" s="229">
        <f>G53*(1+L53/100)</f>
        <v>0</v>
      </c>
      <c r="N53" s="229">
        <v>0</v>
      </c>
      <c r="O53" s="229">
        <f>ROUND(E53*N53,2)</f>
        <v>0</v>
      </c>
      <c r="P53" s="229">
        <v>0</v>
      </c>
      <c r="Q53" s="229">
        <f>ROUND(E53*P53,2)</f>
        <v>0</v>
      </c>
      <c r="R53" s="229"/>
      <c r="S53" s="229" t="s">
        <v>147</v>
      </c>
      <c r="T53" s="229" t="s">
        <v>148</v>
      </c>
      <c r="U53" s="229">
        <v>0</v>
      </c>
      <c r="V53" s="229">
        <f>ROUND(E53*U53,2)</f>
        <v>0</v>
      </c>
      <c r="W53" s="229"/>
      <c r="X53" s="229" t="s">
        <v>105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106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46">
        <v>26</v>
      </c>
      <c r="B54" s="247" t="s">
        <v>186</v>
      </c>
      <c r="C54" s="254" t="s">
        <v>187</v>
      </c>
      <c r="D54" s="248" t="s">
        <v>183</v>
      </c>
      <c r="E54" s="249">
        <v>1</v>
      </c>
      <c r="F54" s="250"/>
      <c r="G54" s="251">
        <f>ROUND(E54*F54,2)</f>
        <v>0</v>
      </c>
      <c r="H54" s="230">
        <v>0</v>
      </c>
      <c r="I54" s="229">
        <f>ROUND(E54*H54,2)</f>
        <v>0</v>
      </c>
      <c r="J54" s="230">
        <v>5000</v>
      </c>
      <c r="K54" s="229">
        <f>ROUND(E54*J54,2)</f>
        <v>5000</v>
      </c>
      <c r="L54" s="229">
        <v>21</v>
      </c>
      <c r="M54" s="229">
        <f>G54*(1+L54/100)</f>
        <v>0</v>
      </c>
      <c r="N54" s="229">
        <v>0</v>
      </c>
      <c r="O54" s="229">
        <f>ROUND(E54*N54,2)</f>
        <v>0</v>
      </c>
      <c r="P54" s="229">
        <v>0</v>
      </c>
      <c r="Q54" s="229">
        <f>ROUND(E54*P54,2)</f>
        <v>0</v>
      </c>
      <c r="R54" s="229"/>
      <c r="S54" s="229" t="s">
        <v>147</v>
      </c>
      <c r="T54" s="229" t="s">
        <v>148</v>
      </c>
      <c r="U54" s="229">
        <v>0</v>
      </c>
      <c r="V54" s="229">
        <f>ROUND(E54*U54,2)</f>
        <v>0</v>
      </c>
      <c r="W54" s="229"/>
      <c r="X54" s="229" t="s">
        <v>105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106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46">
        <v>27</v>
      </c>
      <c r="B55" s="247" t="s">
        <v>188</v>
      </c>
      <c r="C55" s="254" t="s">
        <v>189</v>
      </c>
      <c r="D55" s="248" t="s">
        <v>190</v>
      </c>
      <c r="E55" s="249">
        <v>1</v>
      </c>
      <c r="F55" s="250"/>
      <c r="G55" s="251">
        <f>ROUND(E55*F55,2)</f>
        <v>0</v>
      </c>
      <c r="H55" s="230">
        <v>0</v>
      </c>
      <c r="I55" s="229">
        <f>ROUND(E55*H55,2)</f>
        <v>0</v>
      </c>
      <c r="J55" s="230">
        <v>5000</v>
      </c>
      <c r="K55" s="229">
        <f>ROUND(E55*J55,2)</f>
        <v>5000</v>
      </c>
      <c r="L55" s="229">
        <v>21</v>
      </c>
      <c r="M55" s="229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29"/>
      <c r="S55" s="229" t="s">
        <v>104</v>
      </c>
      <c r="T55" s="229" t="s">
        <v>148</v>
      </c>
      <c r="U55" s="229">
        <v>0</v>
      </c>
      <c r="V55" s="229">
        <f>ROUND(E55*U55,2)</f>
        <v>0</v>
      </c>
      <c r="W55" s="229"/>
      <c r="X55" s="229" t="s">
        <v>191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192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x14ac:dyDescent="0.25">
      <c r="A56" s="234" t="s">
        <v>99</v>
      </c>
      <c r="B56" s="235" t="s">
        <v>73</v>
      </c>
      <c r="C56" s="253" t="s">
        <v>30</v>
      </c>
      <c r="D56" s="236"/>
      <c r="E56" s="237"/>
      <c r="F56" s="238"/>
      <c r="G56" s="239">
        <f>SUMIF(AG57:AG60,"&lt;&gt;NOR",G57:G60)</f>
        <v>0</v>
      </c>
      <c r="H56" s="233"/>
      <c r="I56" s="233">
        <f>SUM(I57:I60)</f>
        <v>0</v>
      </c>
      <c r="J56" s="233"/>
      <c r="K56" s="233">
        <f>SUM(K57:K60)</f>
        <v>32000</v>
      </c>
      <c r="L56" s="233"/>
      <c r="M56" s="233">
        <f>SUM(M57:M60)</f>
        <v>0</v>
      </c>
      <c r="N56" s="233"/>
      <c r="O56" s="233">
        <f>SUM(O57:O60)</f>
        <v>0</v>
      </c>
      <c r="P56" s="233"/>
      <c r="Q56" s="233">
        <f>SUM(Q57:Q60)</f>
        <v>0</v>
      </c>
      <c r="R56" s="233"/>
      <c r="S56" s="233"/>
      <c r="T56" s="233"/>
      <c r="U56" s="233"/>
      <c r="V56" s="233">
        <f>SUM(V57:V60)</f>
        <v>0</v>
      </c>
      <c r="W56" s="233"/>
      <c r="X56" s="233"/>
      <c r="AG56" t="s">
        <v>100</v>
      </c>
    </row>
    <row r="57" spans="1:60" outlineLevel="1" x14ac:dyDescent="0.25">
      <c r="A57" s="246">
        <v>28</v>
      </c>
      <c r="B57" s="247" t="s">
        <v>193</v>
      </c>
      <c r="C57" s="254" t="s">
        <v>194</v>
      </c>
      <c r="D57" s="248" t="s">
        <v>195</v>
      </c>
      <c r="E57" s="249">
        <v>1</v>
      </c>
      <c r="F57" s="250"/>
      <c r="G57" s="251">
        <f>ROUND(E57*F57,2)</f>
        <v>0</v>
      </c>
      <c r="H57" s="230">
        <v>0</v>
      </c>
      <c r="I57" s="229">
        <f>ROUND(E57*H57,2)</f>
        <v>0</v>
      </c>
      <c r="J57" s="230">
        <v>5000</v>
      </c>
      <c r="K57" s="229">
        <f>ROUND(E57*J57,2)</f>
        <v>5000</v>
      </c>
      <c r="L57" s="229">
        <v>21</v>
      </c>
      <c r="M57" s="229">
        <f>G57*(1+L57/100)</f>
        <v>0</v>
      </c>
      <c r="N57" s="229">
        <v>0</v>
      </c>
      <c r="O57" s="229">
        <f>ROUND(E57*N57,2)</f>
        <v>0</v>
      </c>
      <c r="P57" s="229">
        <v>0</v>
      </c>
      <c r="Q57" s="229">
        <f>ROUND(E57*P57,2)</f>
        <v>0</v>
      </c>
      <c r="R57" s="229"/>
      <c r="S57" s="229" t="s">
        <v>147</v>
      </c>
      <c r="T57" s="229" t="s">
        <v>148</v>
      </c>
      <c r="U57" s="229">
        <v>0</v>
      </c>
      <c r="V57" s="229">
        <f>ROUND(E57*U57,2)</f>
        <v>0</v>
      </c>
      <c r="W57" s="229"/>
      <c r="X57" s="229" t="s">
        <v>105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109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46">
        <v>29</v>
      </c>
      <c r="B58" s="247" t="s">
        <v>196</v>
      </c>
      <c r="C58" s="254" t="s">
        <v>197</v>
      </c>
      <c r="D58" s="248" t="s">
        <v>195</v>
      </c>
      <c r="E58" s="249">
        <v>1</v>
      </c>
      <c r="F58" s="250"/>
      <c r="G58" s="251">
        <f>ROUND(E58*F58,2)</f>
        <v>0</v>
      </c>
      <c r="H58" s="230">
        <v>0</v>
      </c>
      <c r="I58" s="229">
        <f>ROUND(E58*H58,2)</f>
        <v>0</v>
      </c>
      <c r="J58" s="230">
        <v>20000</v>
      </c>
      <c r="K58" s="229">
        <f>ROUND(E58*J58,2)</f>
        <v>20000</v>
      </c>
      <c r="L58" s="229">
        <v>21</v>
      </c>
      <c r="M58" s="229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29"/>
      <c r="S58" s="229" t="s">
        <v>147</v>
      </c>
      <c r="T58" s="229" t="s">
        <v>148</v>
      </c>
      <c r="U58" s="229">
        <v>0</v>
      </c>
      <c r="V58" s="229">
        <f>ROUND(E58*U58,2)</f>
        <v>0</v>
      </c>
      <c r="W58" s="229"/>
      <c r="X58" s="229" t="s">
        <v>105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109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0.399999999999999" outlineLevel="1" x14ac:dyDescent="0.25">
      <c r="A59" s="246">
        <v>30</v>
      </c>
      <c r="B59" s="247" t="s">
        <v>198</v>
      </c>
      <c r="C59" s="254" t="s">
        <v>199</v>
      </c>
      <c r="D59" s="248" t="s">
        <v>195</v>
      </c>
      <c r="E59" s="249">
        <v>1</v>
      </c>
      <c r="F59" s="250"/>
      <c r="G59" s="251">
        <f>ROUND(E59*F59,2)</f>
        <v>0</v>
      </c>
      <c r="H59" s="230">
        <v>0</v>
      </c>
      <c r="I59" s="229">
        <f>ROUND(E59*H59,2)</f>
        <v>0</v>
      </c>
      <c r="J59" s="230">
        <v>2000</v>
      </c>
      <c r="K59" s="229">
        <f>ROUND(E59*J59,2)</f>
        <v>2000</v>
      </c>
      <c r="L59" s="229">
        <v>21</v>
      </c>
      <c r="M59" s="229">
        <f>G59*(1+L59/100)</f>
        <v>0</v>
      </c>
      <c r="N59" s="229">
        <v>0</v>
      </c>
      <c r="O59" s="229">
        <f>ROUND(E59*N59,2)</f>
        <v>0</v>
      </c>
      <c r="P59" s="229">
        <v>0</v>
      </c>
      <c r="Q59" s="229">
        <f>ROUND(E59*P59,2)</f>
        <v>0</v>
      </c>
      <c r="R59" s="229"/>
      <c r="S59" s="229" t="s">
        <v>147</v>
      </c>
      <c r="T59" s="229" t="s">
        <v>148</v>
      </c>
      <c r="U59" s="229">
        <v>0</v>
      </c>
      <c r="V59" s="229">
        <f>ROUND(E59*U59,2)</f>
        <v>0</v>
      </c>
      <c r="W59" s="229"/>
      <c r="X59" s="229" t="s">
        <v>105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109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40">
        <v>31</v>
      </c>
      <c r="B60" s="241" t="s">
        <v>200</v>
      </c>
      <c r="C60" s="255" t="s">
        <v>201</v>
      </c>
      <c r="D60" s="242" t="s">
        <v>190</v>
      </c>
      <c r="E60" s="243">
        <v>1</v>
      </c>
      <c r="F60" s="244"/>
      <c r="G60" s="245">
        <f>ROUND(E60*F60,2)</f>
        <v>0</v>
      </c>
      <c r="H60" s="230">
        <v>0</v>
      </c>
      <c r="I60" s="229">
        <f>ROUND(E60*H60,2)</f>
        <v>0</v>
      </c>
      <c r="J60" s="230">
        <v>5000</v>
      </c>
      <c r="K60" s="229">
        <f>ROUND(E60*J60,2)</f>
        <v>5000</v>
      </c>
      <c r="L60" s="229">
        <v>21</v>
      </c>
      <c r="M60" s="229">
        <f>G60*(1+L60/100)</f>
        <v>0</v>
      </c>
      <c r="N60" s="229">
        <v>0</v>
      </c>
      <c r="O60" s="229">
        <f>ROUND(E60*N60,2)</f>
        <v>0</v>
      </c>
      <c r="P60" s="229">
        <v>0</v>
      </c>
      <c r="Q60" s="229">
        <f>ROUND(E60*P60,2)</f>
        <v>0</v>
      </c>
      <c r="R60" s="229"/>
      <c r="S60" s="229" t="s">
        <v>104</v>
      </c>
      <c r="T60" s="229" t="s">
        <v>148</v>
      </c>
      <c r="U60" s="229">
        <v>0</v>
      </c>
      <c r="V60" s="229">
        <f>ROUND(E60*U60,2)</f>
        <v>0</v>
      </c>
      <c r="W60" s="229"/>
      <c r="X60" s="229" t="s">
        <v>191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192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x14ac:dyDescent="0.25">
      <c r="A61" s="3"/>
      <c r="B61" s="4"/>
      <c r="C61" s="257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AE61">
        <v>15</v>
      </c>
      <c r="AF61">
        <v>21</v>
      </c>
      <c r="AG61" t="s">
        <v>86</v>
      </c>
    </row>
    <row r="62" spans="1:60" x14ac:dyDescent="0.25">
      <c r="A62" s="213"/>
      <c r="B62" s="214" t="s">
        <v>31</v>
      </c>
      <c r="C62" s="258"/>
      <c r="D62" s="215"/>
      <c r="E62" s="216"/>
      <c r="F62" s="216"/>
      <c r="G62" s="252">
        <f>G8+G35+G44+G51+G56</f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AE62">
        <f>SUMIF(L7:L60,AE61,G7:G60)</f>
        <v>0</v>
      </c>
      <c r="AF62">
        <f>SUMIF(L7:L60,AF61,G7:G60)</f>
        <v>0</v>
      </c>
      <c r="AG62" t="s">
        <v>202</v>
      </c>
    </row>
    <row r="63" spans="1:60" x14ac:dyDescent="0.25">
      <c r="A63" s="3"/>
      <c r="B63" s="4"/>
      <c r="C63" s="257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5">
      <c r="A64" s="3"/>
      <c r="B64" s="4"/>
      <c r="C64" s="257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5">
      <c r="A65" s="217" t="s">
        <v>203</v>
      </c>
      <c r="B65" s="217"/>
      <c r="C65" s="259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5">
      <c r="A66" s="218"/>
      <c r="B66" s="219"/>
      <c r="C66" s="260"/>
      <c r="D66" s="219"/>
      <c r="E66" s="219"/>
      <c r="F66" s="219"/>
      <c r="G66" s="220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G66" t="s">
        <v>204</v>
      </c>
    </row>
    <row r="67" spans="1:33" x14ac:dyDescent="0.25">
      <c r="A67" s="221"/>
      <c r="B67" s="222"/>
      <c r="C67" s="261"/>
      <c r="D67" s="222"/>
      <c r="E67" s="222"/>
      <c r="F67" s="222"/>
      <c r="G67" s="22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5">
      <c r="A68" s="221"/>
      <c r="B68" s="222"/>
      <c r="C68" s="261"/>
      <c r="D68" s="222"/>
      <c r="E68" s="222"/>
      <c r="F68" s="222"/>
      <c r="G68" s="22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5">
      <c r="A69" s="221"/>
      <c r="B69" s="222"/>
      <c r="C69" s="261"/>
      <c r="D69" s="222"/>
      <c r="E69" s="222"/>
      <c r="F69" s="222"/>
      <c r="G69" s="22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5">
      <c r="A70" s="224"/>
      <c r="B70" s="225"/>
      <c r="C70" s="262"/>
      <c r="D70" s="225"/>
      <c r="E70" s="225"/>
      <c r="F70" s="225"/>
      <c r="G70" s="226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5">
      <c r="A71" s="3"/>
      <c r="B71" s="4"/>
      <c r="C71" s="257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5">
      <c r="C72" s="263"/>
      <c r="D72" s="10"/>
      <c r="AG72" t="s">
        <v>205</v>
      </c>
    </row>
    <row r="73" spans="1:33" x14ac:dyDescent="0.25">
      <c r="D73" s="10"/>
    </row>
    <row r="74" spans="1:33" x14ac:dyDescent="0.25">
      <c r="D74" s="10"/>
    </row>
    <row r="75" spans="1:33" x14ac:dyDescent="0.25">
      <c r="D75" s="10"/>
    </row>
    <row r="76" spans="1:33" x14ac:dyDescent="0.25">
      <c r="D76" s="10"/>
    </row>
    <row r="77" spans="1:33" x14ac:dyDescent="0.25">
      <c r="D77" s="10"/>
    </row>
    <row r="78" spans="1:33" x14ac:dyDescent="0.25">
      <c r="D78" s="10"/>
    </row>
    <row r="79" spans="1:33" x14ac:dyDescent="0.25">
      <c r="D79" s="10"/>
    </row>
    <row r="80" spans="1:33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65:C65"/>
    <mergeCell ref="A66:G7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8BB64-38E2-4FD2-8F8E-F80BAE170462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Z20" sqref="Z20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74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75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5" t="s">
        <v>75</v>
      </c>
      <c r="AG3" t="s">
        <v>76</v>
      </c>
    </row>
    <row r="4" spans="1:60" ht="25.05" customHeight="1" x14ac:dyDescent="0.25">
      <c r="A4" s="200" t="s">
        <v>10</v>
      </c>
      <c r="B4" s="201" t="s">
        <v>49</v>
      </c>
      <c r="C4" s="202" t="s">
        <v>50</v>
      </c>
      <c r="D4" s="203"/>
      <c r="E4" s="203"/>
      <c r="F4" s="203"/>
      <c r="G4" s="204"/>
      <c r="AG4" t="s">
        <v>77</v>
      </c>
    </row>
    <row r="5" spans="1:60" x14ac:dyDescent="0.25">
      <c r="D5" s="10"/>
    </row>
    <row r="6" spans="1:60" ht="39.6" x14ac:dyDescent="0.25">
      <c r="A6" s="206" t="s">
        <v>78</v>
      </c>
      <c r="B6" s="208" t="s">
        <v>79</v>
      </c>
      <c r="C6" s="208" t="s">
        <v>80</v>
      </c>
      <c r="D6" s="207" t="s">
        <v>81</v>
      </c>
      <c r="E6" s="206" t="s">
        <v>82</v>
      </c>
      <c r="F6" s="205" t="s">
        <v>83</v>
      </c>
      <c r="G6" s="206" t="s">
        <v>31</v>
      </c>
      <c r="H6" s="209" t="s">
        <v>32</v>
      </c>
      <c r="I6" s="209" t="s">
        <v>84</v>
      </c>
      <c r="J6" s="209" t="s">
        <v>33</v>
      </c>
      <c r="K6" s="209" t="s">
        <v>85</v>
      </c>
      <c r="L6" s="209" t="s">
        <v>86</v>
      </c>
      <c r="M6" s="209" t="s">
        <v>87</v>
      </c>
      <c r="N6" s="209" t="s">
        <v>88</v>
      </c>
      <c r="O6" s="209" t="s">
        <v>89</v>
      </c>
      <c r="P6" s="209" t="s">
        <v>90</v>
      </c>
      <c r="Q6" s="209" t="s">
        <v>91</v>
      </c>
      <c r="R6" s="209" t="s">
        <v>92</v>
      </c>
      <c r="S6" s="209" t="s">
        <v>93</v>
      </c>
      <c r="T6" s="209" t="s">
        <v>94</v>
      </c>
      <c r="U6" s="209" t="s">
        <v>95</v>
      </c>
      <c r="V6" s="209" t="s">
        <v>96</v>
      </c>
      <c r="W6" s="209" t="s">
        <v>97</v>
      </c>
      <c r="X6" s="209" t="s">
        <v>98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34" t="s">
        <v>99</v>
      </c>
      <c r="B8" s="235" t="s">
        <v>55</v>
      </c>
      <c r="C8" s="253" t="s">
        <v>56</v>
      </c>
      <c r="D8" s="236"/>
      <c r="E8" s="237"/>
      <c r="F8" s="238"/>
      <c r="G8" s="239">
        <f>SUMIF(AG9:AG29,"&lt;&gt;NOR",G9:G29)</f>
        <v>0</v>
      </c>
      <c r="H8" s="233"/>
      <c r="I8" s="233">
        <f>SUM(I9:I29)</f>
        <v>2881.05</v>
      </c>
      <c r="J8" s="233"/>
      <c r="K8" s="233">
        <f>SUM(K9:K29)</f>
        <v>33020.090000000004</v>
      </c>
      <c r="L8" s="233"/>
      <c r="M8" s="233">
        <f>SUM(M9:M29)</f>
        <v>0</v>
      </c>
      <c r="N8" s="233"/>
      <c r="O8" s="233">
        <f>SUM(O9:O29)</f>
        <v>0.01</v>
      </c>
      <c r="P8" s="233"/>
      <c r="Q8" s="233">
        <f>SUM(Q9:Q29)</f>
        <v>0</v>
      </c>
      <c r="R8" s="233"/>
      <c r="S8" s="233"/>
      <c r="T8" s="233"/>
      <c r="U8" s="233"/>
      <c r="V8" s="233">
        <f>SUM(V9:V29)</f>
        <v>29.790000000000003</v>
      </c>
      <c r="W8" s="233"/>
      <c r="X8" s="233"/>
      <c r="AG8" t="s">
        <v>100</v>
      </c>
    </row>
    <row r="9" spans="1:60" outlineLevel="1" x14ac:dyDescent="0.25">
      <c r="A9" s="240">
        <v>1</v>
      </c>
      <c r="B9" s="241" t="s">
        <v>206</v>
      </c>
      <c r="C9" s="255" t="s">
        <v>207</v>
      </c>
      <c r="D9" s="242" t="s">
        <v>124</v>
      </c>
      <c r="E9" s="243">
        <v>14.35</v>
      </c>
      <c r="F9" s="244"/>
      <c r="G9" s="245">
        <f>ROUND(E9*F9,2)</f>
        <v>0</v>
      </c>
      <c r="H9" s="230">
        <v>0</v>
      </c>
      <c r="I9" s="229">
        <f>ROUND(E9*H9,2)</f>
        <v>0</v>
      </c>
      <c r="J9" s="230">
        <v>115.5</v>
      </c>
      <c r="K9" s="229">
        <f>ROUND(E9*J9,2)</f>
        <v>1657.43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104</v>
      </c>
      <c r="T9" s="229" t="s">
        <v>104</v>
      </c>
      <c r="U9" s="229">
        <v>0.187</v>
      </c>
      <c r="V9" s="229">
        <f>ROUND(E9*U9,2)</f>
        <v>2.68</v>
      </c>
      <c r="W9" s="229"/>
      <c r="X9" s="229" t="s">
        <v>105</v>
      </c>
      <c r="Y9" s="210"/>
      <c r="Z9" s="210"/>
      <c r="AA9" s="210"/>
      <c r="AB9" s="210"/>
      <c r="AC9" s="210"/>
      <c r="AD9" s="210"/>
      <c r="AE9" s="210"/>
      <c r="AF9" s="210"/>
      <c r="AG9" s="210" t="s">
        <v>109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27"/>
      <c r="B10" s="228"/>
      <c r="C10" s="256" t="s">
        <v>208</v>
      </c>
      <c r="D10" s="231"/>
      <c r="E10" s="232">
        <v>14.35</v>
      </c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10"/>
      <c r="Z10" s="210"/>
      <c r="AA10" s="210"/>
      <c r="AB10" s="210"/>
      <c r="AC10" s="210"/>
      <c r="AD10" s="210"/>
      <c r="AE10" s="210"/>
      <c r="AF10" s="210"/>
      <c r="AG10" s="210" t="s">
        <v>115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40">
        <v>2</v>
      </c>
      <c r="B11" s="241" t="s">
        <v>209</v>
      </c>
      <c r="C11" s="255" t="s">
        <v>210</v>
      </c>
      <c r="D11" s="242" t="s">
        <v>124</v>
      </c>
      <c r="E11" s="243">
        <v>14.35</v>
      </c>
      <c r="F11" s="244"/>
      <c r="G11" s="245">
        <f>ROUND(E11*F11,2)</f>
        <v>0</v>
      </c>
      <c r="H11" s="230">
        <v>0</v>
      </c>
      <c r="I11" s="229">
        <f>ROUND(E11*H11,2)</f>
        <v>0</v>
      </c>
      <c r="J11" s="230">
        <v>37.700000000000003</v>
      </c>
      <c r="K11" s="229">
        <f>ROUND(E11*J11,2)</f>
        <v>541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104</v>
      </c>
      <c r="T11" s="229" t="s">
        <v>104</v>
      </c>
      <c r="U11" s="229">
        <v>5.8000000000000003E-2</v>
      </c>
      <c r="V11" s="229">
        <f>ROUND(E11*U11,2)</f>
        <v>0.83</v>
      </c>
      <c r="W11" s="229"/>
      <c r="X11" s="229" t="s">
        <v>105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109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27"/>
      <c r="B12" s="228"/>
      <c r="C12" s="256" t="s">
        <v>211</v>
      </c>
      <c r="D12" s="231"/>
      <c r="E12" s="232">
        <v>14.35</v>
      </c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10"/>
      <c r="Z12" s="210"/>
      <c r="AA12" s="210"/>
      <c r="AB12" s="210"/>
      <c r="AC12" s="210"/>
      <c r="AD12" s="210"/>
      <c r="AE12" s="210"/>
      <c r="AF12" s="210"/>
      <c r="AG12" s="210" t="s">
        <v>115</v>
      </c>
      <c r="AH12" s="210">
        <v>5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40">
        <v>3</v>
      </c>
      <c r="B13" s="241" t="s">
        <v>212</v>
      </c>
      <c r="C13" s="255" t="s">
        <v>213</v>
      </c>
      <c r="D13" s="242" t="s">
        <v>214</v>
      </c>
      <c r="E13" s="243">
        <v>23</v>
      </c>
      <c r="F13" s="244"/>
      <c r="G13" s="245">
        <f>ROUND(E13*F13,2)</f>
        <v>0</v>
      </c>
      <c r="H13" s="230">
        <v>1.35</v>
      </c>
      <c r="I13" s="229">
        <f>ROUND(E13*H13,2)</f>
        <v>31.05</v>
      </c>
      <c r="J13" s="230">
        <v>28.35</v>
      </c>
      <c r="K13" s="229">
        <f>ROUND(E13*J13,2)</f>
        <v>652.04999999999995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104</v>
      </c>
      <c r="T13" s="229" t="s">
        <v>104</v>
      </c>
      <c r="U13" s="229">
        <v>6.6000000000000003E-2</v>
      </c>
      <c r="V13" s="229">
        <f>ROUND(E13*U13,2)</f>
        <v>1.52</v>
      </c>
      <c r="W13" s="229"/>
      <c r="X13" s="229" t="s">
        <v>105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109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27"/>
      <c r="B14" s="228"/>
      <c r="C14" s="256" t="s">
        <v>215</v>
      </c>
      <c r="D14" s="231"/>
      <c r="E14" s="232">
        <v>20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10"/>
      <c r="Z14" s="210"/>
      <c r="AA14" s="210"/>
      <c r="AB14" s="210"/>
      <c r="AC14" s="210"/>
      <c r="AD14" s="210"/>
      <c r="AE14" s="210"/>
      <c r="AF14" s="210"/>
      <c r="AG14" s="210" t="s">
        <v>115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27"/>
      <c r="B15" s="228"/>
      <c r="C15" s="256" t="s">
        <v>216</v>
      </c>
      <c r="D15" s="231"/>
      <c r="E15" s="232">
        <v>3</v>
      </c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10"/>
      <c r="Z15" s="210"/>
      <c r="AA15" s="210"/>
      <c r="AB15" s="210"/>
      <c r="AC15" s="210"/>
      <c r="AD15" s="210"/>
      <c r="AE15" s="210"/>
      <c r="AF15" s="210"/>
      <c r="AG15" s="210" t="s">
        <v>115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40">
        <v>4</v>
      </c>
      <c r="B16" s="241" t="s">
        <v>129</v>
      </c>
      <c r="C16" s="255" t="s">
        <v>130</v>
      </c>
      <c r="D16" s="242" t="s">
        <v>124</v>
      </c>
      <c r="E16" s="243">
        <v>6.38</v>
      </c>
      <c r="F16" s="244"/>
      <c r="G16" s="245">
        <f>ROUND(E16*F16,2)</f>
        <v>0</v>
      </c>
      <c r="H16" s="230">
        <v>0</v>
      </c>
      <c r="I16" s="229">
        <f>ROUND(E16*H16,2)</f>
        <v>0</v>
      </c>
      <c r="J16" s="230">
        <v>1321</v>
      </c>
      <c r="K16" s="229">
        <f>ROUND(E16*J16,2)</f>
        <v>8427.98</v>
      </c>
      <c r="L16" s="229">
        <v>21</v>
      </c>
      <c r="M16" s="229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29"/>
      <c r="S16" s="229" t="s">
        <v>104</v>
      </c>
      <c r="T16" s="229" t="s">
        <v>104</v>
      </c>
      <c r="U16" s="229">
        <v>3.5329999999999999</v>
      </c>
      <c r="V16" s="229">
        <f>ROUND(E16*U16,2)</f>
        <v>22.54</v>
      </c>
      <c r="W16" s="229"/>
      <c r="X16" s="229" t="s">
        <v>105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106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27"/>
      <c r="B17" s="228"/>
      <c r="C17" s="256" t="s">
        <v>217</v>
      </c>
      <c r="D17" s="231"/>
      <c r="E17" s="232">
        <v>0.3</v>
      </c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10"/>
      <c r="Z17" s="210"/>
      <c r="AA17" s="210"/>
      <c r="AB17" s="210"/>
      <c r="AC17" s="210"/>
      <c r="AD17" s="210"/>
      <c r="AE17" s="210"/>
      <c r="AF17" s="210"/>
      <c r="AG17" s="210" t="s">
        <v>115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27"/>
      <c r="B18" s="228"/>
      <c r="C18" s="256" t="s">
        <v>218</v>
      </c>
      <c r="D18" s="231"/>
      <c r="E18" s="232">
        <v>1.28</v>
      </c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10"/>
      <c r="Z18" s="210"/>
      <c r="AA18" s="210"/>
      <c r="AB18" s="210"/>
      <c r="AC18" s="210"/>
      <c r="AD18" s="210"/>
      <c r="AE18" s="210"/>
      <c r="AF18" s="210"/>
      <c r="AG18" s="210" t="s">
        <v>115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27"/>
      <c r="B19" s="228"/>
      <c r="C19" s="256" t="s">
        <v>219</v>
      </c>
      <c r="D19" s="231"/>
      <c r="E19" s="232">
        <v>4.8</v>
      </c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10"/>
      <c r="Z19" s="210"/>
      <c r="AA19" s="210"/>
      <c r="AB19" s="210"/>
      <c r="AC19" s="210"/>
      <c r="AD19" s="210"/>
      <c r="AE19" s="210"/>
      <c r="AF19" s="210"/>
      <c r="AG19" s="210" t="s">
        <v>115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40">
        <v>5</v>
      </c>
      <c r="B20" s="241" t="s">
        <v>138</v>
      </c>
      <c r="C20" s="255" t="s">
        <v>139</v>
      </c>
      <c r="D20" s="242" t="s">
        <v>124</v>
      </c>
      <c r="E20" s="243">
        <v>20.73</v>
      </c>
      <c r="F20" s="244"/>
      <c r="G20" s="245">
        <f>ROUND(E20*F20,2)</f>
        <v>0</v>
      </c>
      <c r="H20" s="230">
        <v>0</v>
      </c>
      <c r="I20" s="229">
        <f>ROUND(E20*H20,2)</f>
        <v>0</v>
      </c>
      <c r="J20" s="230">
        <v>43.5</v>
      </c>
      <c r="K20" s="229">
        <f>ROUND(E20*J20,2)</f>
        <v>901.76</v>
      </c>
      <c r="L20" s="229">
        <v>21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 t="s">
        <v>104</v>
      </c>
      <c r="T20" s="229" t="s">
        <v>104</v>
      </c>
      <c r="U20" s="229">
        <v>8.6999999999999994E-2</v>
      </c>
      <c r="V20" s="229">
        <f>ROUND(E20*U20,2)</f>
        <v>1.8</v>
      </c>
      <c r="W20" s="229"/>
      <c r="X20" s="229" t="s">
        <v>105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106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27"/>
      <c r="B21" s="228"/>
      <c r="C21" s="256" t="s">
        <v>220</v>
      </c>
      <c r="D21" s="231"/>
      <c r="E21" s="232">
        <v>14.35</v>
      </c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29"/>
      <c r="Y21" s="210"/>
      <c r="Z21" s="210"/>
      <c r="AA21" s="210"/>
      <c r="AB21" s="210"/>
      <c r="AC21" s="210"/>
      <c r="AD21" s="210"/>
      <c r="AE21" s="210"/>
      <c r="AF21" s="210"/>
      <c r="AG21" s="210" t="s">
        <v>115</v>
      </c>
      <c r="AH21" s="210">
        <v>5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27"/>
      <c r="B22" s="228"/>
      <c r="C22" s="256" t="s">
        <v>221</v>
      </c>
      <c r="D22" s="231"/>
      <c r="E22" s="232">
        <v>6.38</v>
      </c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29"/>
      <c r="V22" s="229"/>
      <c r="W22" s="229"/>
      <c r="X22" s="229"/>
      <c r="Y22" s="210"/>
      <c r="Z22" s="210"/>
      <c r="AA22" s="210"/>
      <c r="AB22" s="210"/>
      <c r="AC22" s="210"/>
      <c r="AD22" s="210"/>
      <c r="AE22" s="210"/>
      <c r="AF22" s="210"/>
      <c r="AG22" s="210" t="s">
        <v>115</v>
      </c>
      <c r="AH22" s="210">
        <v>5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40">
        <v>6</v>
      </c>
      <c r="B23" s="241" t="s">
        <v>222</v>
      </c>
      <c r="C23" s="255" t="s">
        <v>223</v>
      </c>
      <c r="D23" s="242" t="s">
        <v>124</v>
      </c>
      <c r="E23" s="243">
        <v>20.73</v>
      </c>
      <c r="F23" s="244"/>
      <c r="G23" s="245">
        <f>ROUND(E23*F23,2)</f>
        <v>0</v>
      </c>
      <c r="H23" s="230">
        <v>0</v>
      </c>
      <c r="I23" s="229">
        <f>ROUND(E23*H23,2)</f>
        <v>0</v>
      </c>
      <c r="J23" s="230">
        <v>269</v>
      </c>
      <c r="K23" s="229">
        <f>ROUND(E23*J23,2)</f>
        <v>5576.37</v>
      </c>
      <c r="L23" s="229">
        <v>21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/>
      <c r="S23" s="229" t="s">
        <v>104</v>
      </c>
      <c r="T23" s="229" t="s">
        <v>104</v>
      </c>
      <c r="U23" s="229">
        <v>1.0999999999999999E-2</v>
      </c>
      <c r="V23" s="229">
        <f>ROUND(E23*U23,2)</f>
        <v>0.23</v>
      </c>
      <c r="W23" s="229"/>
      <c r="X23" s="229" t="s">
        <v>105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106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27"/>
      <c r="B24" s="228"/>
      <c r="C24" s="256" t="s">
        <v>224</v>
      </c>
      <c r="D24" s="231"/>
      <c r="E24" s="232">
        <v>20.73</v>
      </c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210"/>
      <c r="Z24" s="210"/>
      <c r="AA24" s="210"/>
      <c r="AB24" s="210"/>
      <c r="AC24" s="210"/>
      <c r="AD24" s="210"/>
      <c r="AE24" s="210"/>
      <c r="AF24" s="210"/>
      <c r="AG24" s="210" t="s">
        <v>115</v>
      </c>
      <c r="AH24" s="210">
        <v>5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40">
        <v>7</v>
      </c>
      <c r="B25" s="241" t="s">
        <v>141</v>
      </c>
      <c r="C25" s="255" t="s">
        <v>142</v>
      </c>
      <c r="D25" s="242" t="s">
        <v>124</v>
      </c>
      <c r="E25" s="243">
        <v>20.73</v>
      </c>
      <c r="F25" s="244"/>
      <c r="G25" s="245">
        <f>ROUND(E25*F25,2)</f>
        <v>0</v>
      </c>
      <c r="H25" s="230">
        <v>0</v>
      </c>
      <c r="I25" s="229">
        <f>ROUND(E25*H25,2)</f>
        <v>0</v>
      </c>
      <c r="J25" s="230">
        <v>16.3</v>
      </c>
      <c r="K25" s="229">
        <f>ROUND(E25*J25,2)</f>
        <v>337.9</v>
      </c>
      <c r="L25" s="229">
        <v>21</v>
      </c>
      <c r="M25" s="229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/>
      <c r="S25" s="229" t="s">
        <v>104</v>
      </c>
      <c r="T25" s="229" t="s">
        <v>104</v>
      </c>
      <c r="U25" s="229">
        <v>8.9999999999999993E-3</v>
      </c>
      <c r="V25" s="229">
        <f>ROUND(E25*U25,2)</f>
        <v>0.19</v>
      </c>
      <c r="W25" s="229"/>
      <c r="X25" s="229" t="s">
        <v>105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106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27"/>
      <c r="B26" s="228"/>
      <c r="C26" s="256" t="s">
        <v>225</v>
      </c>
      <c r="D26" s="231"/>
      <c r="E26" s="232">
        <v>20.73</v>
      </c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10"/>
      <c r="Z26" s="210"/>
      <c r="AA26" s="210"/>
      <c r="AB26" s="210"/>
      <c r="AC26" s="210"/>
      <c r="AD26" s="210"/>
      <c r="AE26" s="210"/>
      <c r="AF26" s="210"/>
      <c r="AG26" s="210" t="s">
        <v>115</v>
      </c>
      <c r="AH26" s="210">
        <v>5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40">
        <v>8</v>
      </c>
      <c r="B27" s="241" t="s">
        <v>144</v>
      </c>
      <c r="C27" s="255" t="s">
        <v>145</v>
      </c>
      <c r="D27" s="242" t="s">
        <v>146</v>
      </c>
      <c r="E27" s="243">
        <v>37.314</v>
      </c>
      <c r="F27" s="244"/>
      <c r="G27" s="245">
        <f>ROUND(E27*F27,2)</f>
        <v>0</v>
      </c>
      <c r="H27" s="230">
        <v>0</v>
      </c>
      <c r="I27" s="229">
        <f>ROUND(E27*H27,2)</f>
        <v>0</v>
      </c>
      <c r="J27" s="230">
        <v>400</v>
      </c>
      <c r="K27" s="229">
        <f>ROUND(E27*J27,2)</f>
        <v>14925.6</v>
      </c>
      <c r="L27" s="229">
        <v>21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/>
      <c r="S27" s="229" t="s">
        <v>147</v>
      </c>
      <c r="T27" s="229" t="s">
        <v>148</v>
      </c>
      <c r="U27" s="229">
        <v>0</v>
      </c>
      <c r="V27" s="229">
        <f>ROUND(E27*U27,2)</f>
        <v>0</v>
      </c>
      <c r="W27" s="229"/>
      <c r="X27" s="229" t="s">
        <v>105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106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27"/>
      <c r="B28" s="228"/>
      <c r="C28" s="256" t="s">
        <v>226</v>
      </c>
      <c r="D28" s="231"/>
      <c r="E28" s="232">
        <v>37.314</v>
      </c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29"/>
      <c r="Y28" s="210"/>
      <c r="Z28" s="210"/>
      <c r="AA28" s="210"/>
      <c r="AB28" s="210"/>
      <c r="AC28" s="210"/>
      <c r="AD28" s="210"/>
      <c r="AE28" s="210"/>
      <c r="AF28" s="210"/>
      <c r="AG28" s="210" t="s">
        <v>115</v>
      </c>
      <c r="AH28" s="210">
        <v>5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46">
        <v>9</v>
      </c>
      <c r="B29" s="247" t="s">
        <v>227</v>
      </c>
      <c r="C29" s="254" t="s">
        <v>228</v>
      </c>
      <c r="D29" s="248" t="s">
        <v>229</v>
      </c>
      <c r="E29" s="249">
        <v>5</v>
      </c>
      <c r="F29" s="250"/>
      <c r="G29" s="251">
        <f>ROUND(E29*F29,2)</f>
        <v>0</v>
      </c>
      <c r="H29" s="230">
        <v>570</v>
      </c>
      <c r="I29" s="229">
        <f>ROUND(E29*H29,2)</f>
        <v>2850</v>
      </c>
      <c r="J29" s="230">
        <v>0</v>
      </c>
      <c r="K29" s="229">
        <f>ROUND(E29*J29,2)</f>
        <v>0</v>
      </c>
      <c r="L29" s="229">
        <v>21</v>
      </c>
      <c r="M29" s="229">
        <f>G29*(1+L29/100)</f>
        <v>0</v>
      </c>
      <c r="N29" s="229">
        <v>1E-3</v>
      </c>
      <c r="O29" s="229">
        <f>ROUND(E29*N29,2)</f>
        <v>0.01</v>
      </c>
      <c r="P29" s="229">
        <v>0</v>
      </c>
      <c r="Q29" s="229">
        <f>ROUND(E29*P29,2)</f>
        <v>0</v>
      </c>
      <c r="R29" s="229" t="s">
        <v>230</v>
      </c>
      <c r="S29" s="229" t="s">
        <v>104</v>
      </c>
      <c r="T29" s="229" t="s">
        <v>104</v>
      </c>
      <c r="U29" s="229">
        <v>0</v>
      </c>
      <c r="V29" s="229">
        <f>ROUND(E29*U29,2)</f>
        <v>0</v>
      </c>
      <c r="W29" s="229"/>
      <c r="X29" s="229" t="s">
        <v>231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232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5">
      <c r="A30" s="234" t="s">
        <v>99</v>
      </c>
      <c r="B30" s="235" t="s">
        <v>57</v>
      </c>
      <c r="C30" s="253" t="s">
        <v>58</v>
      </c>
      <c r="D30" s="236"/>
      <c r="E30" s="237"/>
      <c r="F30" s="238"/>
      <c r="G30" s="239">
        <f>SUMIF(AG31:AG44,"&lt;&gt;NOR",G31:G44)</f>
        <v>0</v>
      </c>
      <c r="H30" s="233"/>
      <c r="I30" s="233">
        <f>SUM(I31:I44)</f>
        <v>16509.589999999997</v>
      </c>
      <c r="J30" s="233"/>
      <c r="K30" s="233">
        <f>SUM(K31:K44)</f>
        <v>17402.78</v>
      </c>
      <c r="L30" s="233"/>
      <c r="M30" s="233">
        <f>SUM(M31:M44)</f>
        <v>0</v>
      </c>
      <c r="N30" s="233"/>
      <c r="O30" s="233">
        <f>SUM(O31:O44)</f>
        <v>6.0000000000000009</v>
      </c>
      <c r="P30" s="233"/>
      <c r="Q30" s="233">
        <f>SUM(Q31:Q44)</f>
        <v>0</v>
      </c>
      <c r="R30" s="233"/>
      <c r="S30" s="233"/>
      <c r="T30" s="233"/>
      <c r="U30" s="233"/>
      <c r="V30" s="233">
        <f>SUM(V31:V44)</f>
        <v>29.419999999999998</v>
      </c>
      <c r="W30" s="233"/>
      <c r="X30" s="233"/>
      <c r="AG30" t="s">
        <v>100</v>
      </c>
    </row>
    <row r="31" spans="1:60" outlineLevel="1" x14ac:dyDescent="0.25">
      <c r="A31" s="240">
        <v>10</v>
      </c>
      <c r="B31" s="241" t="s">
        <v>233</v>
      </c>
      <c r="C31" s="255" t="s">
        <v>234</v>
      </c>
      <c r="D31" s="242" t="s">
        <v>124</v>
      </c>
      <c r="E31" s="243">
        <v>0.66400000000000003</v>
      </c>
      <c r="F31" s="244"/>
      <c r="G31" s="245">
        <f>ROUND(E31*F31,2)</f>
        <v>0</v>
      </c>
      <c r="H31" s="230">
        <v>514.41999999999996</v>
      </c>
      <c r="I31" s="229">
        <f>ROUND(E31*H31,2)</f>
        <v>341.57</v>
      </c>
      <c r="J31" s="230">
        <v>487.58</v>
      </c>
      <c r="K31" s="229">
        <f>ROUND(E31*J31,2)</f>
        <v>323.75</v>
      </c>
      <c r="L31" s="229">
        <v>21</v>
      </c>
      <c r="M31" s="229">
        <f>G31*(1+L31/100)</f>
        <v>0</v>
      </c>
      <c r="N31" s="229">
        <v>1.9205000000000001</v>
      </c>
      <c r="O31" s="229">
        <f>ROUND(E31*N31,2)</f>
        <v>1.28</v>
      </c>
      <c r="P31" s="229">
        <v>0</v>
      </c>
      <c r="Q31" s="229">
        <f>ROUND(E31*P31,2)</f>
        <v>0</v>
      </c>
      <c r="R31" s="229"/>
      <c r="S31" s="229" t="s">
        <v>104</v>
      </c>
      <c r="T31" s="229" t="s">
        <v>104</v>
      </c>
      <c r="U31" s="229">
        <v>1.2310000000000001</v>
      </c>
      <c r="V31" s="229">
        <f>ROUND(E31*U31,2)</f>
        <v>0.82</v>
      </c>
      <c r="W31" s="229"/>
      <c r="X31" s="229" t="s">
        <v>105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109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27"/>
      <c r="B32" s="228"/>
      <c r="C32" s="256" t="s">
        <v>235</v>
      </c>
      <c r="D32" s="231"/>
      <c r="E32" s="232">
        <v>0.66400000000000003</v>
      </c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29"/>
      <c r="Y32" s="210"/>
      <c r="Z32" s="210"/>
      <c r="AA32" s="210"/>
      <c r="AB32" s="210"/>
      <c r="AC32" s="210"/>
      <c r="AD32" s="210"/>
      <c r="AE32" s="210"/>
      <c r="AF32" s="210"/>
      <c r="AG32" s="210" t="s">
        <v>115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46">
        <v>11</v>
      </c>
      <c r="B33" s="247" t="s">
        <v>236</v>
      </c>
      <c r="C33" s="254" t="s">
        <v>237</v>
      </c>
      <c r="D33" s="248" t="s">
        <v>120</v>
      </c>
      <c r="E33" s="249">
        <v>16.600000000000001</v>
      </c>
      <c r="F33" s="250"/>
      <c r="G33" s="251">
        <f>ROUND(E33*F33,2)</f>
        <v>0</v>
      </c>
      <c r="H33" s="230">
        <v>97.2</v>
      </c>
      <c r="I33" s="229">
        <f>ROUND(E33*H33,2)</f>
        <v>1613.52</v>
      </c>
      <c r="J33" s="230">
        <v>19.8</v>
      </c>
      <c r="K33" s="229">
        <f>ROUND(E33*J33,2)</f>
        <v>328.68</v>
      </c>
      <c r="L33" s="229">
        <v>21</v>
      </c>
      <c r="M33" s="229">
        <f>G33*(1+L33/100)</f>
        <v>0</v>
      </c>
      <c r="N33" s="229">
        <v>7.77E-3</v>
      </c>
      <c r="O33" s="229">
        <f>ROUND(E33*N33,2)</f>
        <v>0.13</v>
      </c>
      <c r="P33" s="229">
        <v>0</v>
      </c>
      <c r="Q33" s="229">
        <f>ROUND(E33*P33,2)</f>
        <v>0</v>
      </c>
      <c r="R33" s="229"/>
      <c r="S33" s="229" t="s">
        <v>104</v>
      </c>
      <c r="T33" s="229" t="s">
        <v>104</v>
      </c>
      <c r="U33" s="229">
        <v>0.05</v>
      </c>
      <c r="V33" s="229">
        <f>ROUND(E33*U33,2)</f>
        <v>0.83</v>
      </c>
      <c r="W33" s="229"/>
      <c r="X33" s="229" t="s">
        <v>105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109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40">
        <v>12</v>
      </c>
      <c r="B34" s="241" t="s">
        <v>238</v>
      </c>
      <c r="C34" s="255" t="s">
        <v>239</v>
      </c>
      <c r="D34" s="242" t="s">
        <v>124</v>
      </c>
      <c r="E34" s="243">
        <v>1.28</v>
      </c>
      <c r="F34" s="244"/>
      <c r="G34" s="245">
        <f>ROUND(E34*F34,2)</f>
        <v>0</v>
      </c>
      <c r="H34" s="230">
        <v>2877.59</v>
      </c>
      <c r="I34" s="229">
        <f>ROUND(E34*H34,2)</f>
        <v>3683.32</v>
      </c>
      <c r="J34" s="230">
        <v>287.41000000000003</v>
      </c>
      <c r="K34" s="229">
        <f>ROUND(E34*J34,2)</f>
        <v>367.88</v>
      </c>
      <c r="L34" s="229">
        <v>21</v>
      </c>
      <c r="M34" s="229">
        <f>G34*(1+L34/100)</f>
        <v>0</v>
      </c>
      <c r="N34" s="229">
        <v>2.5249999999999999</v>
      </c>
      <c r="O34" s="229">
        <f>ROUND(E34*N34,2)</f>
        <v>3.23</v>
      </c>
      <c r="P34" s="229">
        <v>0</v>
      </c>
      <c r="Q34" s="229">
        <f>ROUND(E34*P34,2)</f>
        <v>0</v>
      </c>
      <c r="R34" s="229"/>
      <c r="S34" s="229" t="s">
        <v>104</v>
      </c>
      <c r="T34" s="229" t="s">
        <v>104</v>
      </c>
      <c r="U34" s="229">
        <v>0.48</v>
      </c>
      <c r="V34" s="229">
        <f>ROUND(E34*U34,2)</f>
        <v>0.61</v>
      </c>
      <c r="W34" s="229"/>
      <c r="X34" s="229" t="s">
        <v>105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109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27"/>
      <c r="B35" s="228"/>
      <c r="C35" s="256" t="s">
        <v>240</v>
      </c>
      <c r="D35" s="231"/>
      <c r="E35" s="232">
        <v>1.28</v>
      </c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10"/>
      <c r="Z35" s="210"/>
      <c r="AA35" s="210"/>
      <c r="AB35" s="210"/>
      <c r="AC35" s="210"/>
      <c r="AD35" s="210"/>
      <c r="AE35" s="210"/>
      <c r="AF35" s="210"/>
      <c r="AG35" s="210" t="s">
        <v>115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0.399999999999999" outlineLevel="1" x14ac:dyDescent="0.25">
      <c r="A36" s="240">
        <v>13</v>
      </c>
      <c r="B36" s="241" t="s">
        <v>241</v>
      </c>
      <c r="C36" s="255" t="s">
        <v>242</v>
      </c>
      <c r="D36" s="242" t="s">
        <v>103</v>
      </c>
      <c r="E36" s="243">
        <v>6.4</v>
      </c>
      <c r="F36" s="244"/>
      <c r="G36" s="245">
        <f>ROUND(E36*F36,2)</f>
        <v>0</v>
      </c>
      <c r="H36" s="230">
        <v>374.63</v>
      </c>
      <c r="I36" s="229">
        <f>ROUND(E36*H36,2)</f>
        <v>2397.63</v>
      </c>
      <c r="J36" s="230">
        <v>220.37</v>
      </c>
      <c r="K36" s="229">
        <f>ROUND(E36*J36,2)</f>
        <v>1410.37</v>
      </c>
      <c r="L36" s="229">
        <v>21</v>
      </c>
      <c r="M36" s="229">
        <f>G36*(1+L36/100)</f>
        <v>0</v>
      </c>
      <c r="N36" s="229">
        <v>3.6400000000000002E-2</v>
      </c>
      <c r="O36" s="229">
        <f>ROUND(E36*N36,2)</f>
        <v>0.23</v>
      </c>
      <c r="P36" s="229">
        <v>0</v>
      </c>
      <c r="Q36" s="229">
        <f>ROUND(E36*P36,2)</f>
        <v>0</v>
      </c>
      <c r="R36" s="229"/>
      <c r="S36" s="229" t="s">
        <v>104</v>
      </c>
      <c r="T36" s="229" t="s">
        <v>104</v>
      </c>
      <c r="U36" s="229">
        <v>0.52700000000000002</v>
      </c>
      <c r="V36" s="229">
        <f>ROUND(E36*U36,2)</f>
        <v>3.37</v>
      </c>
      <c r="W36" s="229"/>
      <c r="X36" s="229" t="s">
        <v>105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109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27"/>
      <c r="B37" s="228"/>
      <c r="C37" s="256" t="s">
        <v>243</v>
      </c>
      <c r="D37" s="231"/>
      <c r="E37" s="232">
        <v>6.4</v>
      </c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10"/>
      <c r="Z37" s="210"/>
      <c r="AA37" s="210"/>
      <c r="AB37" s="210"/>
      <c r="AC37" s="210"/>
      <c r="AD37" s="210"/>
      <c r="AE37" s="210"/>
      <c r="AF37" s="210"/>
      <c r="AG37" s="210" t="s">
        <v>115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40">
        <v>14</v>
      </c>
      <c r="B38" s="241" t="s">
        <v>244</v>
      </c>
      <c r="C38" s="255" t="s">
        <v>245</v>
      </c>
      <c r="D38" s="242" t="s">
        <v>103</v>
      </c>
      <c r="E38" s="243">
        <v>6.4</v>
      </c>
      <c r="F38" s="244"/>
      <c r="G38" s="245">
        <f>ROUND(E38*F38,2)</f>
        <v>0</v>
      </c>
      <c r="H38" s="230">
        <v>0</v>
      </c>
      <c r="I38" s="229">
        <f>ROUND(E38*H38,2)</f>
        <v>0</v>
      </c>
      <c r="J38" s="230">
        <v>132</v>
      </c>
      <c r="K38" s="229">
        <f>ROUND(E38*J38,2)</f>
        <v>844.8</v>
      </c>
      <c r="L38" s="229">
        <v>21</v>
      </c>
      <c r="M38" s="229">
        <f>G38*(1+L38/100)</f>
        <v>0</v>
      </c>
      <c r="N38" s="229">
        <v>0</v>
      </c>
      <c r="O38" s="229">
        <f>ROUND(E38*N38,2)</f>
        <v>0</v>
      </c>
      <c r="P38" s="229">
        <v>0</v>
      </c>
      <c r="Q38" s="229">
        <f>ROUND(E38*P38,2)</f>
        <v>0</v>
      </c>
      <c r="R38" s="229"/>
      <c r="S38" s="229" t="s">
        <v>104</v>
      </c>
      <c r="T38" s="229" t="s">
        <v>104</v>
      </c>
      <c r="U38" s="229">
        <v>0.32</v>
      </c>
      <c r="V38" s="229">
        <f>ROUND(E38*U38,2)</f>
        <v>2.0499999999999998</v>
      </c>
      <c r="W38" s="229"/>
      <c r="X38" s="229" t="s">
        <v>105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109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27"/>
      <c r="B39" s="228"/>
      <c r="C39" s="256" t="s">
        <v>246</v>
      </c>
      <c r="D39" s="231"/>
      <c r="E39" s="232">
        <v>6.4</v>
      </c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229"/>
      <c r="Y39" s="210"/>
      <c r="Z39" s="210"/>
      <c r="AA39" s="210"/>
      <c r="AB39" s="210"/>
      <c r="AC39" s="210"/>
      <c r="AD39" s="210"/>
      <c r="AE39" s="210"/>
      <c r="AF39" s="210"/>
      <c r="AG39" s="210" t="s">
        <v>115</v>
      </c>
      <c r="AH39" s="210">
        <v>5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46">
        <v>15</v>
      </c>
      <c r="B40" s="247" t="s">
        <v>247</v>
      </c>
      <c r="C40" s="254" t="s">
        <v>248</v>
      </c>
      <c r="D40" s="248" t="s">
        <v>146</v>
      </c>
      <c r="E40" s="249">
        <v>0.05</v>
      </c>
      <c r="F40" s="250"/>
      <c r="G40" s="251">
        <f>ROUND(E40*F40,2)</f>
        <v>0</v>
      </c>
      <c r="H40" s="230">
        <v>44644.87</v>
      </c>
      <c r="I40" s="229">
        <f>ROUND(E40*H40,2)</f>
        <v>2232.2399999999998</v>
      </c>
      <c r="J40" s="230">
        <v>12765.13</v>
      </c>
      <c r="K40" s="229">
        <f>ROUND(E40*J40,2)</f>
        <v>638.26</v>
      </c>
      <c r="L40" s="229">
        <v>21</v>
      </c>
      <c r="M40" s="229">
        <f>G40*(1+L40/100)</f>
        <v>0</v>
      </c>
      <c r="N40" s="229">
        <v>1.0211600000000001</v>
      </c>
      <c r="O40" s="229">
        <f>ROUND(E40*N40,2)</f>
        <v>0.05</v>
      </c>
      <c r="P40" s="229">
        <v>0</v>
      </c>
      <c r="Q40" s="229">
        <f>ROUND(E40*P40,2)</f>
        <v>0</v>
      </c>
      <c r="R40" s="229"/>
      <c r="S40" s="229" t="s">
        <v>104</v>
      </c>
      <c r="T40" s="229" t="s">
        <v>104</v>
      </c>
      <c r="U40" s="229">
        <v>23.530999999999999</v>
      </c>
      <c r="V40" s="229">
        <f>ROUND(E40*U40,2)</f>
        <v>1.18</v>
      </c>
      <c r="W40" s="229"/>
      <c r="X40" s="229" t="s">
        <v>105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109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46">
        <v>16</v>
      </c>
      <c r="B41" s="247" t="s">
        <v>249</v>
      </c>
      <c r="C41" s="254" t="s">
        <v>250</v>
      </c>
      <c r="D41" s="248" t="s">
        <v>124</v>
      </c>
      <c r="E41" s="249">
        <v>0.4</v>
      </c>
      <c r="F41" s="250"/>
      <c r="G41" s="251">
        <f>ROUND(E41*F41,2)</f>
        <v>0</v>
      </c>
      <c r="H41" s="230">
        <v>2876.23</v>
      </c>
      <c r="I41" s="229">
        <f>ROUND(E41*H41,2)</f>
        <v>1150.49</v>
      </c>
      <c r="J41" s="230">
        <v>2973.77</v>
      </c>
      <c r="K41" s="229">
        <f>ROUND(E41*J41,2)</f>
        <v>1189.51</v>
      </c>
      <c r="L41" s="229">
        <v>21</v>
      </c>
      <c r="M41" s="229">
        <f>G41*(1+L41/100)</f>
        <v>0</v>
      </c>
      <c r="N41" s="229">
        <v>2.5249999999999999</v>
      </c>
      <c r="O41" s="229">
        <f>ROUND(E41*N41,2)</f>
        <v>1.01</v>
      </c>
      <c r="P41" s="229">
        <v>0</v>
      </c>
      <c r="Q41" s="229">
        <f>ROUND(E41*P41,2)</f>
        <v>0</v>
      </c>
      <c r="R41" s="229"/>
      <c r="S41" s="229" t="s">
        <v>104</v>
      </c>
      <c r="T41" s="229" t="s">
        <v>104</v>
      </c>
      <c r="U41" s="229">
        <v>6.75</v>
      </c>
      <c r="V41" s="229">
        <f>ROUND(E41*U41,2)</f>
        <v>2.7</v>
      </c>
      <c r="W41" s="229"/>
      <c r="X41" s="229" t="s">
        <v>105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109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40">
        <v>17</v>
      </c>
      <c r="B42" s="241" t="s">
        <v>251</v>
      </c>
      <c r="C42" s="255" t="s">
        <v>252</v>
      </c>
      <c r="D42" s="242" t="s">
        <v>103</v>
      </c>
      <c r="E42" s="243">
        <v>136.85</v>
      </c>
      <c r="F42" s="244"/>
      <c r="G42" s="245">
        <f>ROUND(E42*F42,2)</f>
        <v>0</v>
      </c>
      <c r="H42" s="230">
        <v>37.200000000000003</v>
      </c>
      <c r="I42" s="229">
        <f>ROUND(E42*H42,2)</f>
        <v>5090.82</v>
      </c>
      <c r="J42" s="230">
        <v>73.8</v>
      </c>
      <c r="K42" s="229">
        <f>ROUND(E42*J42,2)</f>
        <v>10099.530000000001</v>
      </c>
      <c r="L42" s="229">
        <v>21</v>
      </c>
      <c r="M42" s="229">
        <f>G42*(1+L42/100)</f>
        <v>0</v>
      </c>
      <c r="N42" s="229">
        <v>5.0000000000000001E-4</v>
      </c>
      <c r="O42" s="229">
        <f>ROUND(E42*N42,2)</f>
        <v>7.0000000000000007E-2</v>
      </c>
      <c r="P42" s="229">
        <v>0</v>
      </c>
      <c r="Q42" s="229">
        <f>ROUND(E42*P42,2)</f>
        <v>0</v>
      </c>
      <c r="R42" s="229"/>
      <c r="S42" s="229" t="s">
        <v>104</v>
      </c>
      <c r="T42" s="229" t="s">
        <v>104</v>
      </c>
      <c r="U42" s="229">
        <v>9.4E-2</v>
      </c>
      <c r="V42" s="229">
        <f>ROUND(E42*U42,2)</f>
        <v>12.86</v>
      </c>
      <c r="W42" s="229"/>
      <c r="X42" s="229" t="s">
        <v>105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109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27"/>
      <c r="B43" s="228"/>
      <c r="C43" s="256" t="s">
        <v>253</v>
      </c>
      <c r="D43" s="231"/>
      <c r="E43" s="232">
        <v>136.85</v>
      </c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229"/>
      <c r="Y43" s="210"/>
      <c r="Z43" s="210"/>
      <c r="AA43" s="210"/>
      <c r="AB43" s="210"/>
      <c r="AC43" s="210"/>
      <c r="AD43" s="210"/>
      <c r="AE43" s="210"/>
      <c r="AF43" s="210"/>
      <c r="AG43" s="210" t="s">
        <v>115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46">
        <v>18</v>
      </c>
      <c r="B44" s="247" t="s">
        <v>254</v>
      </c>
      <c r="C44" s="254" t="s">
        <v>255</v>
      </c>
      <c r="D44" s="248" t="s">
        <v>162</v>
      </c>
      <c r="E44" s="249">
        <v>5</v>
      </c>
      <c r="F44" s="250"/>
      <c r="G44" s="251">
        <f>ROUND(E44*F44,2)</f>
        <v>0</v>
      </c>
      <c r="H44" s="230">
        <v>0</v>
      </c>
      <c r="I44" s="229">
        <f>ROUND(E44*H44,2)</f>
        <v>0</v>
      </c>
      <c r="J44" s="230">
        <v>440</v>
      </c>
      <c r="K44" s="229">
        <f>ROUND(E44*J44,2)</f>
        <v>2200</v>
      </c>
      <c r="L44" s="229">
        <v>21</v>
      </c>
      <c r="M44" s="229">
        <f>G44*(1+L44/100)</f>
        <v>0</v>
      </c>
      <c r="N44" s="229">
        <v>0</v>
      </c>
      <c r="O44" s="229">
        <f>ROUND(E44*N44,2)</f>
        <v>0</v>
      </c>
      <c r="P44" s="229">
        <v>0</v>
      </c>
      <c r="Q44" s="229">
        <f>ROUND(E44*P44,2)</f>
        <v>0</v>
      </c>
      <c r="R44" s="229" t="s">
        <v>163</v>
      </c>
      <c r="S44" s="229" t="s">
        <v>104</v>
      </c>
      <c r="T44" s="229" t="s">
        <v>104</v>
      </c>
      <c r="U44" s="229">
        <v>1</v>
      </c>
      <c r="V44" s="229">
        <f>ROUND(E44*U44,2)</f>
        <v>5</v>
      </c>
      <c r="W44" s="229"/>
      <c r="X44" s="229" t="s">
        <v>164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165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x14ac:dyDescent="0.25">
      <c r="A45" s="234" t="s">
        <v>99</v>
      </c>
      <c r="B45" s="235" t="s">
        <v>59</v>
      </c>
      <c r="C45" s="253" t="s">
        <v>60</v>
      </c>
      <c r="D45" s="236"/>
      <c r="E45" s="237"/>
      <c r="F45" s="238"/>
      <c r="G45" s="239">
        <f>SUMIF(AG46:AG73,"&lt;&gt;NOR",G46:G73)</f>
        <v>0</v>
      </c>
      <c r="H45" s="233"/>
      <c r="I45" s="233">
        <f>SUM(I46:I73)</f>
        <v>93013.72</v>
      </c>
      <c r="J45" s="233"/>
      <c r="K45" s="233">
        <f>SUM(K46:K73)</f>
        <v>324393.42000000004</v>
      </c>
      <c r="L45" s="233"/>
      <c r="M45" s="233">
        <f>SUM(M46:M73)</f>
        <v>0</v>
      </c>
      <c r="N45" s="233"/>
      <c r="O45" s="233">
        <f>SUM(O46:O73)</f>
        <v>98.610000000000014</v>
      </c>
      <c r="P45" s="233"/>
      <c r="Q45" s="233">
        <f>SUM(Q46:Q73)</f>
        <v>0</v>
      </c>
      <c r="R45" s="233"/>
      <c r="S45" s="233"/>
      <c r="T45" s="233"/>
      <c r="U45" s="233"/>
      <c r="V45" s="233">
        <f>SUM(V46:V73)</f>
        <v>62.360000000000007</v>
      </c>
      <c r="W45" s="233"/>
      <c r="X45" s="233"/>
      <c r="AG45" t="s">
        <v>100</v>
      </c>
    </row>
    <row r="46" spans="1:60" outlineLevel="1" x14ac:dyDescent="0.25">
      <c r="A46" s="240">
        <v>19</v>
      </c>
      <c r="B46" s="241" t="s">
        <v>256</v>
      </c>
      <c r="C46" s="255" t="s">
        <v>257</v>
      </c>
      <c r="D46" s="242" t="s">
        <v>103</v>
      </c>
      <c r="E46" s="243">
        <v>140</v>
      </c>
      <c r="F46" s="244"/>
      <c r="G46" s="245">
        <f>ROUND(E46*F46,2)</f>
        <v>0</v>
      </c>
      <c r="H46" s="230">
        <v>30.31</v>
      </c>
      <c r="I46" s="229">
        <f>ROUND(E46*H46,2)</f>
        <v>4243.3999999999996</v>
      </c>
      <c r="J46" s="230">
        <v>13.19</v>
      </c>
      <c r="K46" s="229">
        <f>ROUND(E46*J46,2)</f>
        <v>1846.6</v>
      </c>
      <c r="L46" s="229">
        <v>21</v>
      </c>
      <c r="M46" s="229">
        <f>G46*(1+L46/100)</f>
        <v>0</v>
      </c>
      <c r="N46" s="229">
        <v>0.1012</v>
      </c>
      <c r="O46" s="229">
        <f>ROUND(E46*N46,2)</f>
        <v>14.17</v>
      </c>
      <c r="P46" s="229">
        <v>0</v>
      </c>
      <c r="Q46" s="229">
        <f>ROUND(E46*P46,2)</f>
        <v>0</v>
      </c>
      <c r="R46" s="229"/>
      <c r="S46" s="229" t="s">
        <v>104</v>
      </c>
      <c r="T46" s="229" t="s">
        <v>104</v>
      </c>
      <c r="U46" s="229">
        <v>2.4E-2</v>
      </c>
      <c r="V46" s="229">
        <f>ROUND(E46*U46,2)</f>
        <v>3.36</v>
      </c>
      <c r="W46" s="229"/>
      <c r="X46" s="229" t="s">
        <v>105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106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27"/>
      <c r="B47" s="228"/>
      <c r="C47" s="256" t="s">
        <v>258</v>
      </c>
      <c r="D47" s="231"/>
      <c r="E47" s="232">
        <v>140</v>
      </c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10"/>
      <c r="Z47" s="210"/>
      <c r="AA47" s="210"/>
      <c r="AB47" s="210"/>
      <c r="AC47" s="210"/>
      <c r="AD47" s="210"/>
      <c r="AE47" s="210"/>
      <c r="AF47" s="210"/>
      <c r="AG47" s="210" t="s">
        <v>115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40">
        <v>20</v>
      </c>
      <c r="B48" s="241" t="s">
        <v>259</v>
      </c>
      <c r="C48" s="255" t="s">
        <v>260</v>
      </c>
      <c r="D48" s="242" t="s">
        <v>103</v>
      </c>
      <c r="E48" s="243">
        <v>24.5</v>
      </c>
      <c r="F48" s="244"/>
      <c r="G48" s="245">
        <f>ROUND(E48*F48,2)</f>
        <v>0</v>
      </c>
      <c r="H48" s="230">
        <v>149.29</v>
      </c>
      <c r="I48" s="229">
        <f>ROUND(E48*H48,2)</f>
        <v>3657.61</v>
      </c>
      <c r="J48" s="230">
        <v>26.21</v>
      </c>
      <c r="K48" s="229">
        <f>ROUND(E48*J48,2)</f>
        <v>642.15</v>
      </c>
      <c r="L48" s="229">
        <v>21</v>
      </c>
      <c r="M48" s="229">
        <f>G48*(1+L48/100)</f>
        <v>0</v>
      </c>
      <c r="N48" s="229">
        <v>0.378</v>
      </c>
      <c r="O48" s="229">
        <f>ROUND(E48*N48,2)</f>
        <v>9.26</v>
      </c>
      <c r="P48" s="229">
        <v>0</v>
      </c>
      <c r="Q48" s="229">
        <f>ROUND(E48*P48,2)</f>
        <v>0</v>
      </c>
      <c r="R48" s="229"/>
      <c r="S48" s="229" t="s">
        <v>104</v>
      </c>
      <c r="T48" s="229" t="s">
        <v>104</v>
      </c>
      <c r="U48" s="229">
        <v>2.5999999999999999E-2</v>
      </c>
      <c r="V48" s="229">
        <f>ROUND(E48*U48,2)</f>
        <v>0.64</v>
      </c>
      <c r="W48" s="229"/>
      <c r="X48" s="229" t="s">
        <v>105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109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27"/>
      <c r="B49" s="228"/>
      <c r="C49" s="256" t="s">
        <v>261</v>
      </c>
      <c r="D49" s="231"/>
      <c r="E49" s="232">
        <v>24.5</v>
      </c>
      <c r="F49" s="229"/>
      <c r="G49" s="229"/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/>
      <c r="S49" s="229"/>
      <c r="T49" s="229"/>
      <c r="U49" s="229"/>
      <c r="V49" s="229"/>
      <c r="W49" s="229"/>
      <c r="X49" s="229"/>
      <c r="Y49" s="210"/>
      <c r="Z49" s="210"/>
      <c r="AA49" s="210"/>
      <c r="AB49" s="210"/>
      <c r="AC49" s="210"/>
      <c r="AD49" s="210"/>
      <c r="AE49" s="210"/>
      <c r="AF49" s="210"/>
      <c r="AG49" s="210" t="s">
        <v>115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46">
        <v>21</v>
      </c>
      <c r="B50" s="247" t="s">
        <v>262</v>
      </c>
      <c r="C50" s="254" t="s">
        <v>263</v>
      </c>
      <c r="D50" s="248" t="s">
        <v>103</v>
      </c>
      <c r="E50" s="249">
        <v>119</v>
      </c>
      <c r="F50" s="250"/>
      <c r="G50" s="251">
        <f>ROUND(E50*F50,2)</f>
        <v>0</v>
      </c>
      <c r="H50" s="230">
        <v>248.53</v>
      </c>
      <c r="I50" s="229">
        <f>ROUND(E50*H50,2)</f>
        <v>29575.07</v>
      </c>
      <c r="J50" s="230">
        <v>31.97</v>
      </c>
      <c r="K50" s="229">
        <f>ROUND(E50*J50,2)</f>
        <v>3804.43</v>
      </c>
      <c r="L50" s="229">
        <v>21</v>
      </c>
      <c r="M50" s="229">
        <f>G50*(1+L50/100)</f>
        <v>0</v>
      </c>
      <c r="N50" s="229">
        <v>0.55125000000000002</v>
      </c>
      <c r="O50" s="229">
        <f>ROUND(E50*N50,2)</f>
        <v>65.599999999999994</v>
      </c>
      <c r="P50" s="229">
        <v>0</v>
      </c>
      <c r="Q50" s="229">
        <f>ROUND(E50*P50,2)</f>
        <v>0</v>
      </c>
      <c r="R50" s="229"/>
      <c r="S50" s="229" t="s">
        <v>104</v>
      </c>
      <c r="T50" s="229" t="s">
        <v>104</v>
      </c>
      <c r="U50" s="229">
        <v>2.7E-2</v>
      </c>
      <c r="V50" s="229">
        <f>ROUND(E50*U50,2)</f>
        <v>3.21</v>
      </c>
      <c r="W50" s="229"/>
      <c r="X50" s="229" t="s">
        <v>105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109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40">
        <v>22</v>
      </c>
      <c r="B51" s="241" t="s">
        <v>264</v>
      </c>
      <c r="C51" s="255" t="s">
        <v>265</v>
      </c>
      <c r="D51" s="242" t="s">
        <v>120</v>
      </c>
      <c r="E51" s="243">
        <v>61</v>
      </c>
      <c r="F51" s="244"/>
      <c r="G51" s="245">
        <f>ROUND(E51*F51,2)</f>
        <v>0</v>
      </c>
      <c r="H51" s="230">
        <v>21.74</v>
      </c>
      <c r="I51" s="229">
        <f>ROUND(E51*H51,2)</f>
        <v>1326.14</v>
      </c>
      <c r="J51" s="230">
        <v>48.36</v>
      </c>
      <c r="K51" s="229">
        <f>ROUND(E51*J51,2)</f>
        <v>2949.96</v>
      </c>
      <c r="L51" s="229">
        <v>21</v>
      </c>
      <c r="M51" s="229">
        <f>G51*(1+L51/100)</f>
        <v>0</v>
      </c>
      <c r="N51" s="229">
        <v>2.0000000000000002E-5</v>
      </c>
      <c r="O51" s="229">
        <f>ROUND(E51*N51,2)</f>
        <v>0</v>
      </c>
      <c r="P51" s="229">
        <v>0</v>
      </c>
      <c r="Q51" s="229">
        <f>ROUND(E51*P51,2)</f>
        <v>0</v>
      </c>
      <c r="R51" s="229"/>
      <c r="S51" s="229" t="s">
        <v>104</v>
      </c>
      <c r="T51" s="229" t="s">
        <v>104</v>
      </c>
      <c r="U51" s="229">
        <v>7.0000000000000007E-2</v>
      </c>
      <c r="V51" s="229">
        <f>ROUND(E51*U51,2)</f>
        <v>4.2699999999999996</v>
      </c>
      <c r="W51" s="229"/>
      <c r="X51" s="229" t="s">
        <v>105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109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27"/>
      <c r="B52" s="228"/>
      <c r="C52" s="256" t="s">
        <v>266</v>
      </c>
      <c r="D52" s="231"/>
      <c r="E52" s="232">
        <v>26</v>
      </c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10"/>
      <c r="Z52" s="210"/>
      <c r="AA52" s="210"/>
      <c r="AB52" s="210"/>
      <c r="AC52" s="210"/>
      <c r="AD52" s="210"/>
      <c r="AE52" s="210"/>
      <c r="AF52" s="210"/>
      <c r="AG52" s="210" t="s">
        <v>115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27"/>
      <c r="B53" s="228"/>
      <c r="C53" s="256" t="s">
        <v>267</v>
      </c>
      <c r="D53" s="231"/>
      <c r="E53" s="232">
        <v>35</v>
      </c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10"/>
      <c r="Z53" s="210"/>
      <c r="AA53" s="210"/>
      <c r="AB53" s="210"/>
      <c r="AC53" s="210"/>
      <c r="AD53" s="210"/>
      <c r="AE53" s="210"/>
      <c r="AF53" s="210"/>
      <c r="AG53" s="210" t="s">
        <v>115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46">
        <v>23</v>
      </c>
      <c r="B54" s="247" t="s">
        <v>268</v>
      </c>
      <c r="C54" s="254" t="s">
        <v>269</v>
      </c>
      <c r="D54" s="248" t="s">
        <v>103</v>
      </c>
      <c r="E54" s="249">
        <v>21</v>
      </c>
      <c r="F54" s="250"/>
      <c r="G54" s="251">
        <f>ROUND(E54*F54,2)</f>
        <v>0</v>
      </c>
      <c r="H54" s="230">
        <v>42.41</v>
      </c>
      <c r="I54" s="229">
        <f>ROUND(E54*H54,2)</f>
        <v>890.61</v>
      </c>
      <c r="J54" s="230">
        <v>229.09</v>
      </c>
      <c r="K54" s="229">
        <f>ROUND(E54*J54,2)</f>
        <v>4810.8900000000003</v>
      </c>
      <c r="L54" s="229">
        <v>21</v>
      </c>
      <c r="M54" s="229">
        <f>G54*(1+L54/100)</f>
        <v>0</v>
      </c>
      <c r="N54" s="229">
        <v>7.3899999999999993E-2</v>
      </c>
      <c r="O54" s="229">
        <f>ROUND(E54*N54,2)</f>
        <v>1.55</v>
      </c>
      <c r="P54" s="229">
        <v>0</v>
      </c>
      <c r="Q54" s="229">
        <f>ROUND(E54*P54,2)</f>
        <v>0</v>
      </c>
      <c r="R54" s="229"/>
      <c r="S54" s="229" t="s">
        <v>104</v>
      </c>
      <c r="T54" s="229" t="s">
        <v>104</v>
      </c>
      <c r="U54" s="229">
        <v>0.45200000000000001</v>
      </c>
      <c r="V54" s="229">
        <f>ROUND(E54*U54,2)</f>
        <v>9.49</v>
      </c>
      <c r="W54" s="229"/>
      <c r="X54" s="229" t="s">
        <v>105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109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40">
        <v>24</v>
      </c>
      <c r="B55" s="241" t="s">
        <v>270</v>
      </c>
      <c r="C55" s="255" t="s">
        <v>271</v>
      </c>
      <c r="D55" s="242" t="s">
        <v>120</v>
      </c>
      <c r="E55" s="243">
        <v>30.8</v>
      </c>
      <c r="F55" s="244"/>
      <c r="G55" s="245">
        <f>ROUND(E55*F55,2)</f>
        <v>0</v>
      </c>
      <c r="H55" s="230">
        <v>14.71</v>
      </c>
      <c r="I55" s="229">
        <f>ROUND(E55*H55,2)</f>
        <v>453.07</v>
      </c>
      <c r="J55" s="230">
        <v>225.79</v>
      </c>
      <c r="K55" s="229">
        <f>ROUND(E55*J55,2)</f>
        <v>6954.33</v>
      </c>
      <c r="L55" s="229">
        <v>21</v>
      </c>
      <c r="M55" s="229">
        <f>G55*(1+L55/100)</f>
        <v>0</v>
      </c>
      <c r="N55" s="229">
        <v>3.3E-4</v>
      </c>
      <c r="O55" s="229">
        <f>ROUND(E55*N55,2)</f>
        <v>0.01</v>
      </c>
      <c r="P55" s="229">
        <v>0</v>
      </c>
      <c r="Q55" s="229">
        <f>ROUND(E55*P55,2)</f>
        <v>0</v>
      </c>
      <c r="R55" s="229"/>
      <c r="S55" s="229" t="s">
        <v>104</v>
      </c>
      <c r="T55" s="229" t="s">
        <v>104</v>
      </c>
      <c r="U55" s="229">
        <v>0.41</v>
      </c>
      <c r="V55" s="229">
        <f>ROUND(E55*U55,2)</f>
        <v>12.63</v>
      </c>
      <c r="W55" s="229"/>
      <c r="X55" s="229" t="s">
        <v>105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109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27"/>
      <c r="B56" s="228"/>
      <c r="C56" s="256" t="s">
        <v>272</v>
      </c>
      <c r="D56" s="231"/>
      <c r="E56" s="232">
        <v>30.8</v>
      </c>
      <c r="F56" s="229"/>
      <c r="G56" s="229"/>
      <c r="H56" s="229"/>
      <c r="I56" s="229"/>
      <c r="J56" s="229"/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10"/>
      <c r="Z56" s="210"/>
      <c r="AA56" s="210"/>
      <c r="AB56" s="210"/>
      <c r="AC56" s="210"/>
      <c r="AD56" s="210"/>
      <c r="AE56" s="210"/>
      <c r="AF56" s="210"/>
      <c r="AG56" s="210" t="s">
        <v>115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46">
        <v>25</v>
      </c>
      <c r="B57" s="247" t="s">
        <v>273</v>
      </c>
      <c r="C57" s="254" t="s">
        <v>274</v>
      </c>
      <c r="D57" s="248" t="s">
        <v>214</v>
      </c>
      <c r="E57" s="249">
        <v>14</v>
      </c>
      <c r="F57" s="250"/>
      <c r="G57" s="251">
        <f>ROUND(E57*F57,2)</f>
        <v>0</v>
      </c>
      <c r="H57" s="230">
        <v>1980.98</v>
      </c>
      <c r="I57" s="229">
        <f>ROUND(E57*H57,2)</f>
        <v>27733.72</v>
      </c>
      <c r="J57" s="230">
        <v>114.02</v>
      </c>
      <c r="K57" s="229">
        <f>ROUND(E57*J57,2)</f>
        <v>1596.28</v>
      </c>
      <c r="L57" s="229">
        <v>21</v>
      </c>
      <c r="M57" s="229">
        <f>G57*(1+L57/100)</f>
        <v>0</v>
      </c>
      <c r="N57" s="229">
        <v>0.13164000000000001</v>
      </c>
      <c r="O57" s="229">
        <f>ROUND(E57*N57,2)</f>
        <v>1.84</v>
      </c>
      <c r="P57" s="229">
        <v>0</v>
      </c>
      <c r="Q57" s="229">
        <f>ROUND(E57*P57,2)</f>
        <v>0</v>
      </c>
      <c r="R57" s="229"/>
      <c r="S57" s="229" t="s">
        <v>104</v>
      </c>
      <c r="T57" s="229" t="s">
        <v>104</v>
      </c>
      <c r="U57" s="229">
        <v>0.24782000000000001</v>
      </c>
      <c r="V57" s="229">
        <f>ROUND(E57*U57,2)</f>
        <v>3.47</v>
      </c>
      <c r="W57" s="229"/>
      <c r="X57" s="229" t="s">
        <v>105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109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46">
        <v>26</v>
      </c>
      <c r="B58" s="247" t="s">
        <v>275</v>
      </c>
      <c r="C58" s="254" t="s">
        <v>276</v>
      </c>
      <c r="D58" s="248" t="s">
        <v>214</v>
      </c>
      <c r="E58" s="249">
        <v>1</v>
      </c>
      <c r="F58" s="250"/>
      <c r="G58" s="251">
        <f>ROUND(E58*F58,2)</f>
        <v>0</v>
      </c>
      <c r="H58" s="230">
        <v>3488</v>
      </c>
      <c r="I58" s="229">
        <f>ROUND(E58*H58,2)</f>
        <v>3488</v>
      </c>
      <c r="J58" s="230">
        <v>57</v>
      </c>
      <c r="K58" s="229">
        <f>ROUND(E58*J58,2)</f>
        <v>57</v>
      </c>
      <c r="L58" s="229">
        <v>21</v>
      </c>
      <c r="M58" s="229">
        <f>G58*(1+L58/100)</f>
        <v>0</v>
      </c>
      <c r="N58" s="229">
        <v>8.5250000000000006E-2</v>
      </c>
      <c r="O58" s="229">
        <f>ROUND(E58*N58,2)</f>
        <v>0.09</v>
      </c>
      <c r="P58" s="229">
        <v>0</v>
      </c>
      <c r="Q58" s="229">
        <f>ROUND(E58*P58,2)</f>
        <v>0</v>
      </c>
      <c r="R58" s="229"/>
      <c r="S58" s="229" t="s">
        <v>104</v>
      </c>
      <c r="T58" s="229" t="s">
        <v>104</v>
      </c>
      <c r="U58" s="229">
        <v>0.12391000000000001</v>
      </c>
      <c r="V58" s="229">
        <f>ROUND(E58*U58,2)</f>
        <v>0.12</v>
      </c>
      <c r="W58" s="229"/>
      <c r="X58" s="229" t="s">
        <v>105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109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46">
        <v>27</v>
      </c>
      <c r="B59" s="247" t="s">
        <v>277</v>
      </c>
      <c r="C59" s="254" t="s">
        <v>278</v>
      </c>
      <c r="D59" s="248" t="s">
        <v>214</v>
      </c>
      <c r="E59" s="249">
        <v>1</v>
      </c>
      <c r="F59" s="250"/>
      <c r="G59" s="251">
        <f>ROUND(E59*F59,2)</f>
        <v>0</v>
      </c>
      <c r="H59" s="230">
        <v>336.76</v>
      </c>
      <c r="I59" s="229">
        <f>ROUND(E59*H59,2)</f>
        <v>336.76</v>
      </c>
      <c r="J59" s="230">
        <v>9.74</v>
      </c>
      <c r="K59" s="229">
        <f>ROUND(E59*J59,2)</f>
        <v>9.74</v>
      </c>
      <c r="L59" s="229">
        <v>21</v>
      </c>
      <c r="M59" s="229">
        <f>G59*(1+L59/100)</f>
        <v>0</v>
      </c>
      <c r="N59" s="229">
        <v>1.6800000000000001E-3</v>
      </c>
      <c r="O59" s="229">
        <f>ROUND(E59*N59,2)</f>
        <v>0</v>
      </c>
      <c r="P59" s="229">
        <v>0</v>
      </c>
      <c r="Q59" s="229">
        <f>ROUND(E59*P59,2)</f>
        <v>0</v>
      </c>
      <c r="R59" s="229"/>
      <c r="S59" s="229" t="s">
        <v>104</v>
      </c>
      <c r="T59" s="229" t="s">
        <v>104</v>
      </c>
      <c r="U59" s="229">
        <v>0.02</v>
      </c>
      <c r="V59" s="229">
        <f>ROUND(E59*U59,2)</f>
        <v>0.02</v>
      </c>
      <c r="W59" s="229"/>
      <c r="X59" s="229" t="s">
        <v>105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109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46">
        <v>28</v>
      </c>
      <c r="B60" s="247" t="s">
        <v>279</v>
      </c>
      <c r="C60" s="254" t="s">
        <v>280</v>
      </c>
      <c r="D60" s="248" t="s">
        <v>214</v>
      </c>
      <c r="E60" s="249">
        <v>1</v>
      </c>
      <c r="F60" s="250"/>
      <c r="G60" s="251">
        <f>ROUND(E60*F60,2)</f>
        <v>0</v>
      </c>
      <c r="H60" s="230">
        <v>641.26</v>
      </c>
      <c r="I60" s="229">
        <f>ROUND(E60*H60,2)</f>
        <v>641.26</v>
      </c>
      <c r="J60" s="230">
        <v>9.74</v>
      </c>
      <c r="K60" s="229">
        <f>ROUND(E60*J60,2)</f>
        <v>9.74</v>
      </c>
      <c r="L60" s="229">
        <v>21</v>
      </c>
      <c r="M60" s="229">
        <f>G60*(1+L60/100)</f>
        <v>0</v>
      </c>
      <c r="N60" s="229">
        <v>1.47E-3</v>
      </c>
      <c r="O60" s="229">
        <f>ROUND(E60*N60,2)</f>
        <v>0</v>
      </c>
      <c r="P60" s="229">
        <v>0</v>
      </c>
      <c r="Q60" s="229">
        <f>ROUND(E60*P60,2)</f>
        <v>0</v>
      </c>
      <c r="R60" s="229"/>
      <c r="S60" s="229" t="s">
        <v>104</v>
      </c>
      <c r="T60" s="229" t="s">
        <v>104</v>
      </c>
      <c r="U60" s="229">
        <v>0.02</v>
      </c>
      <c r="V60" s="229">
        <f>ROUND(E60*U60,2)</f>
        <v>0.02</v>
      </c>
      <c r="W60" s="229"/>
      <c r="X60" s="229" t="s">
        <v>105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109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46">
        <v>29</v>
      </c>
      <c r="B61" s="247" t="s">
        <v>281</v>
      </c>
      <c r="C61" s="254" t="s">
        <v>282</v>
      </c>
      <c r="D61" s="248" t="s">
        <v>214</v>
      </c>
      <c r="E61" s="249">
        <v>14</v>
      </c>
      <c r="F61" s="250"/>
      <c r="G61" s="251">
        <f>ROUND(E61*F61,2)</f>
        <v>0</v>
      </c>
      <c r="H61" s="230">
        <v>452.64</v>
      </c>
      <c r="I61" s="229">
        <f>ROUND(E61*H61,2)</f>
        <v>6336.96</v>
      </c>
      <c r="J61" s="230">
        <v>24.36</v>
      </c>
      <c r="K61" s="229">
        <f>ROUND(E61*J61,2)</f>
        <v>341.04</v>
      </c>
      <c r="L61" s="229">
        <v>21</v>
      </c>
      <c r="M61" s="229">
        <f>G61*(1+L61/100)</f>
        <v>0</v>
      </c>
      <c r="N61" s="229">
        <v>2.0999999999999999E-3</v>
      </c>
      <c r="O61" s="229">
        <f>ROUND(E61*N61,2)</f>
        <v>0.03</v>
      </c>
      <c r="P61" s="229">
        <v>0</v>
      </c>
      <c r="Q61" s="229">
        <f>ROUND(E61*P61,2)</f>
        <v>0</v>
      </c>
      <c r="R61" s="229"/>
      <c r="S61" s="229" t="s">
        <v>104</v>
      </c>
      <c r="T61" s="229" t="s">
        <v>104</v>
      </c>
      <c r="U61" s="229">
        <v>0.05</v>
      </c>
      <c r="V61" s="229">
        <f>ROUND(E61*U61,2)</f>
        <v>0.7</v>
      </c>
      <c r="W61" s="229"/>
      <c r="X61" s="229" t="s">
        <v>105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109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46">
        <v>30</v>
      </c>
      <c r="B62" s="247" t="s">
        <v>283</v>
      </c>
      <c r="C62" s="254" t="s">
        <v>284</v>
      </c>
      <c r="D62" s="248" t="s">
        <v>214</v>
      </c>
      <c r="E62" s="249">
        <v>1</v>
      </c>
      <c r="F62" s="250"/>
      <c r="G62" s="251">
        <f>ROUND(E62*F62,2)</f>
        <v>0</v>
      </c>
      <c r="H62" s="230">
        <v>264.64</v>
      </c>
      <c r="I62" s="229">
        <f>ROUND(E62*H62,2)</f>
        <v>264.64</v>
      </c>
      <c r="J62" s="230">
        <v>24.36</v>
      </c>
      <c r="K62" s="229">
        <f>ROUND(E62*J62,2)</f>
        <v>24.36</v>
      </c>
      <c r="L62" s="229">
        <v>21</v>
      </c>
      <c r="M62" s="229">
        <f>G62*(1+L62/100)</f>
        <v>0</v>
      </c>
      <c r="N62" s="229">
        <v>1.0499999999999999E-3</v>
      </c>
      <c r="O62" s="229">
        <f>ROUND(E62*N62,2)</f>
        <v>0</v>
      </c>
      <c r="P62" s="229">
        <v>0</v>
      </c>
      <c r="Q62" s="229">
        <f>ROUND(E62*P62,2)</f>
        <v>0</v>
      </c>
      <c r="R62" s="229"/>
      <c r="S62" s="229" t="s">
        <v>104</v>
      </c>
      <c r="T62" s="229" t="s">
        <v>104</v>
      </c>
      <c r="U62" s="229">
        <v>0.05</v>
      </c>
      <c r="V62" s="229">
        <f>ROUND(E62*U62,2)</f>
        <v>0.05</v>
      </c>
      <c r="W62" s="229"/>
      <c r="X62" s="229" t="s">
        <v>105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109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46">
        <v>31</v>
      </c>
      <c r="B63" s="247" t="s">
        <v>285</v>
      </c>
      <c r="C63" s="254" t="s">
        <v>286</v>
      </c>
      <c r="D63" s="248" t="s">
        <v>103</v>
      </c>
      <c r="E63" s="249">
        <v>15</v>
      </c>
      <c r="F63" s="250"/>
      <c r="G63" s="251">
        <f>ROUND(E63*F63,2)</f>
        <v>0</v>
      </c>
      <c r="H63" s="230">
        <v>39.840000000000003</v>
      </c>
      <c r="I63" s="229">
        <f>ROUND(E63*H63,2)</f>
        <v>597.6</v>
      </c>
      <c r="J63" s="230">
        <v>171.16</v>
      </c>
      <c r="K63" s="229">
        <f>ROUND(E63*J63,2)</f>
        <v>2567.4</v>
      </c>
      <c r="L63" s="229">
        <v>21</v>
      </c>
      <c r="M63" s="229">
        <f>G63*(1+L63/100)</f>
        <v>0</v>
      </c>
      <c r="N63" s="229">
        <v>8.0000000000000007E-5</v>
      </c>
      <c r="O63" s="229">
        <f>ROUND(E63*N63,2)</f>
        <v>0</v>
      </c>
      <c r="P63" s="229">
        <v>0</v>
      </c>
      <c r="Q63" s="229">
        <f>ROUND(E63*P63,2)</f>
        <v>0</v>
      </c>
      <c r="R63" s="229"/>
      <c r="S63" s="229" t="s">
        <v>104</v>
      </c>
      <c r="T63" s="229" t="s">
        <v>104</v>
      </c>
      <c r="U63" s="229">
        <v>0.34</v>
      </c>
      <c r="V63" s="229">
        <f>ROUND(E63*U63,2)</f>
        <v>5.0999999999999996</v>
      </c>
      <c r="W63" s="229"/>
      <c r="X63" s="229" t="s">
        <v>105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109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46">
        <v>32</v>
      </c>
      <c r="B64" s="247" t="s">
        <v>287</v>
      </c>
      <c r="C64" s="254" t="s">
        <v>288</v>
      </c>
      <c r="D64" s="248" t="s">
        <v>103</v>
      </c>
      <c r="E64" s="249">
        <v>119</v>
      </c>
      <c r="F64" s="250"/>
      <c r="G64" s="251">
        <f>ROUND(E64*F64,2)</f>
        <v>0</v>
      </c>
      <c r="H64" s="230">
        <v>0</v>
      </c>
      <c r="I64" s="229">
        <f>ROUND(E64*H64,2)</f>
        <v>0</v>
      </c>
      <c r="J64" s="230">
        <v>968</v>
      </c>
      <c r="K64" s="229">
        <f>ROUND(E64*J64,2)</f>
        <v>115192</v>
      </c>
      <c r="L64" s="229">
        <v>21</v>
      </c>
      <c r="M64" s="229">
        <f>G64*(1+L64/100)</f>
        <v>0</v>
      </c>
      <c r="N64" s="229">
        <v>0.01</v>
      </c>
      <c r="O64" s="229">
        <f>ROUND(E64*N64,2)</f>
        <v>1.19</v>
      </c>
      <c r="P64" s="229">
        <v>0</v>
      </c>
      <c r="Q64" s="229">
        <f>ROUND(E64*P64,2)</f>
        <v>0</v>
      </c>
      <c r="R64" s="229"/>
      <c r="S64" s="229" t="s">
        <v>147</v>
      </c>
      <c r="T64" s="229" t="s">
        <v>104</v>
      </c>
      <c r="U64" s="229">
        <v>3.5999999999999997E-2</v>
      </c>
      <c r="V64" s="229">
        <f>ROUND(E64*U64,2)</f>
        <v>4.28</v>
      </c>
      <c r="W64" s="229"/>
      <c r="X64" s="229" t="s">
        <v>105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109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46">
        <v>33</v>
      </c>
      <c r="B65" s="247" t="s">
        <v>289</v>
      </c>
      <c r="C65" s="254" t="s">
        <v>290</v>
      </c>
      <c r="D65" s="248" t="s">
        <v>103</v>
      </c>
      <c r="E65" s="249">
        <v>119</v>
      </c>
      <c r="F65" s="250"/>
      <c r="G65" s="251">
        <f>ROUND(E65*F65,2)</f>
        <v>0</v>
      </c>
      <c r="H65" s="230">
        <v>0</v>
      </c>
      <c r="I65" s="229">
        <f>ROUND(E65*H65,2)</f>
        <v>0</v>
      </c>
      <c r="J65" s="230">
        <v>550</v>
      </c>
      <c r="K65" s="229">
        <f>ROUND(E65*J65,2)</f>
        <v>65450</v>
      </c>
      <c r="L65" s="229">
        <v>21</v>
      </c>
      <c r="M65" s="229">
        <f>G65*(1+L65/100)</f>
        <v>0</v>
      </c>
      <c r="N65" s="229">
        <v>0.01</v>
      </c>
      <c r="O65" s="229">
        <f>ROUND(E65*N65,2)</f>
        <v>1.19</v>
      </c>
      <c r="P65" s="229">
        <v>0</v>
      </c>
      <c r="Q65" s="229">
        <f>ROUND(E65*P65,2)</f>
        <v>0</v>
      </c>
      <c r="R65" s="229"/>
      <c r="S65" s="229" t="s">
        <v>147</v>
      </c>
      <c r="T65" s="229" t="s">
        <v>148</v>
      </c>
      <c r="U65" s="229">
        <v>0</v>
      </c>
      <c r="V65" s="229">
        <f>ROUND(E65*U65,2)</f>
        <v>0</v>
      </c>
      <c r="W65" s="229"/>
      <c r="X65" s="229" t="s">
        <v>105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109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46">
        <v>34</v>
      </c>
      <c r="B66" s="247" t="s">
        <v>291</v>
      </c>
      <c r="C66" s="254" t="s">
        <v>292</v>
      </c>
      <c r="D66" s="248" t="s">
        <v>103</v>
      </c>
      <c r="E66" s="249">
        <v>119</v>
      </c>
      <c r="F66" s="250"/>
      <c r="G66" s="251">
        <f>ROUND(E66*F66,2)</f>
        <v>0</v>
      </c>
      <c r="H66" s="230">
        <v>0</v>
      </c>
      <c r="I66" s="229">
        <f>ROUND(E66*H66,2)</f>
        <v>0</v>
      </c>
      <c r="J66" s="230">
        <v>65</v>
      </c>
      <c r="K66" s="229">
        <f>ROUND(E66*J66,2)</f>
        <v>7735</v>
      </c>
      <c r="L66" s="229">
        <v>21</v>
      </c>
      <c r="M66" s="229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29"/>
      <c r="S66" s="229" t="s">
        <v>147</v>
      </c>
      <c r="T66" s="229" t="s">
        <v>148</v>
      </c>
      <c r="U66" s="229">
        <v>0</v>
      </c>
      <c r="V66" s="229">
        <f>ROUND(E66*U66,2)</f>
        <v>0</v>
      </c>
      <c r="W66" s="229"/>
      <c r="X66" s="229" t="s">
        <v>105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109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0.399999999999999" outlineLevel="1" x14ac:dyDescent="0.25">
      <c r="A67" s="246">
        <v>35</v>
      </c>
      <c r="B67" s="247" t="s">
        <v>293</v>
      </c>
      <c r="C67" s="254" t="s">
        <v>294</v>
      </c>
      <c r="D67" s="248" t="s">
        <v>295</v>
      </c>
      <c r="E67" s="249">
        <v>80</v>
      </c>
      <c r="F67" s="250"/>
      <c r="G67" s="251">
        <f>ROUND(E67*F67,2)</f>
        <v>0</v>
      </c>
      <c r="H67" s="230">
        <v>0</v>
      </c>
      <c r="I67" s="229">
        <f>ROUND(E67*H67,2)</f>
        <v>0</v>
      </c>
      <c r="J67" s="230">
        <v>1100</v>
      </c>
      <c r="K67" s="229">
        <f>ROUND(E67*J67,2)</f>
        <v>88000</v>
      </c>
      <c r="L67" s="229">
        <v>21</v>
      </c>
      <c r="M67" s="229">
        <f>G67*(1+L67/100)</f>
        <v>0</v>
      </c>
      <c r="N67" s="229">
        <v>0</v>
      </c>
      <c r="O67" s="229">
        <f>ROUND(E67*N67,2)</f>
        <v>0</v>
      </c>
      <c r="P67" s="229">
        <v>0</v>
      </c>
      <c r="Q67" s="229">
        <f>ROUND(E67*P67,2)</f>
        <v>0</v>
      </c>
      <c r="R67" s="229"/>
      <c r="S67" s="229" t="s">
        <v>147</v>
      </c>
      <c r="T67" s="229" t="s">
        <v>148</v>
      </c>
      <c r="U67" s="229">
        <v>0</v>
      </c>
      <c r="V67" s="229">
        <f>ROUND(E67*U67,2)</f>
        <v>0</v>
      </c>
      <c r="W67" s="229"/>
      <c r="X67" s="229" t="s">
        <v>105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109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46">
        <v>36</v>
      </c>
      <c r="B68" s="247" t="s">
        <v>296</v>
      </c>
      <c r="C68" s="254" t="s">
        <v>297</v>
      </c>
      <c r="D68" s="248" t="s">
        <v>229</v>
      </c>
      <c r="E68" s="249">
        <v>90</v>
      </c>
      <c r="F68" s="250"/>
      <c r="G68" s="251">
        <f>ROUND(E68*F68,2)</f>
        <v>0</v>
      </c>
      <c r="H68" s="230">
        <v>0</v>
      </c>
      <c r="I68" s="229">
        <f>ROUND(E68*H68,2)</f>
        <v>0</v>
      </c>
      <c r="J68" s="230">
        <v>140</v>
      </c>
      <c r="K68" s="229">
        <f>ROUND(E68*J68,2)</f>
        <v>12600</v>
      </c>
      <c r="L68" s="229">
        <v>21</v>
      </c>
      <c r="M68" s="229">
        <f>G68*(1+L68/100)</f>
        <v>0</v>
      </c>
      <c r="N68" s="229">
        <v>0</v>
      </c>
      <c r="O68" s="229">
        <f>ROUND(E68*N68,2)</f>
        <v>0</v>
      </c>
      <c r="P68" s="229">
        <v>0</v>
      </c>
      <c r="Q68" s="229">
        <f>ROUND(E68*P68,2)</f>
        <v>0</v>
      </c>
      <c r="R68" s="229"/>
      <c r="S68" s="229" t="s">
        <v>147</v>
      </c>
      <c r="T68" s="229" t="s">
        <v>148</v>
      </c>
      <c r="U68" s="229">
        <v>0</v>
      </c>
      <c r="V68" s="229">
        <f>ROUND(E68*U68,2)</f>
        <v>0</v>
      </c>
      <c r="W68" s="229"/>
      <c r="X68" s="229" t="s">
        <v>105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109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46">
        <v>37</v>
      </c>
      <c r="B69" s="247" t="s">
        <v>298</v>
      </c>
      <c r="C69" s="254" t="s">
        <v>299</v>
      </c>
      <c r="D69" s="248" t="s">
        <v>295</v>
      </c>
      <c r="E69" s="249">
        <v>24</v>
      </c>
      <c r="F69" s="250"/>
      <c r="G69" s="251">
        <f>ROUND(E69*F69,2)</f>
        <v>0</v>
      </c>
      <c r="H69" s="230">
        <v>0</v>
      </c>
      <c r="I69" s="229">
        <f>ROUND(E69*H69,2)</f>
        <v>0</v>
      </c>
      <c r="J69" s="230">
        <v>160</v>
      </c>
      <c r="K69" s="229">
        <f>ROUND(E69*J69,2)</f>
        <v>3840</v>
      </c>
      <c r="L69" s="229">
        <v>21</v>
      </c>
      <c r="M69" s="229">
        <f>G69*(1+L69/100)</f>
        <v>0</v>
      </c>
      <c r="N69" s="229">
        <v>0</v>
      </c>
      <c r="O69" s="229">
        <f>ROUND(E69*N69,2)</f>
        <v>0</v>
      </c>
      <c r="P69" s="229">
        <v>0</v>
      </c>
      <c r="Q69" s="229">
        <f>ROUND(E69*P69,2)</f>
        <v>0</v>
      </c>
      <c r="R69" s="229"/>
      <c r="S69" s="229" t="s">
        <v>147</v>
      </c>
      <c r="T69" s="229" t="s">
        <v>148</v>
      </c>
      <c r="U69" s="229">
        <v>0</v>
      </c>
      <c r="V69" s="229">
        <f>ROUND(E69*U69,2)</f>
        <v>0</v>
      </c>
      <c r="W69" s="229"/>
      <c r="X69" s="229" t="s">
        <v>105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109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46">
        <v>38</v>
      </c>
      <c r="B70" s="247" t="s">
        <v>160</v>
      </c>
      <c r="C70" s="254" t="s">
        <v>161</v>
      </c>
      <c r="D70" s="248" t="s">
        <v>162</v>
      </c>
      <c r="E70" s="249">
        <v>15</v>
      </c>
      <c r="F70" s="250"/>
      <c r="G70" s="251">
        <f>ROUND(E70*F70,2)</f>
        <v>0</v>
      </c>
      <c r="H70" s="230">
        <v>0</v>
      </c>
      <c r="I70" s="229">
        <f>ROUND(E70*H70,2)</f>
        <v>0</v>
      </c>
      <c r="J70" s="230">
        <v>397.5</v>
      </c>
      <c r="K70" s="229">
        <f>ROUND(E70*J70,2)</f>
        <v>5962.5</v>
      </c>
      <c r="L70" s="229">
        <v>21</v>
      </c>
      <c r="M70" s="229">
        <f>G70*(1+L70/100)</f>
        <v>0</v>
      </c>
      <c r="N70" s="229">
        <v>0</v>
      </c>
      <c r="O70" s="229">
        <f>ROUND(E70*N70,2)</f>
        <v>0</v>
      </c>
      <c r="P70" s="229">
        <v>0</v>
      </c>
      <c r="Q70" s="229">
        <f>ROUND(E70*P70,2)</f>
        <v>0</v>
      </c>
      <c r="R70" s="229" t="s">
        <v>163</v>
      </c>
      <c r="S70" s="229" t="s">
        <v>104</v>
      </c>
      <c r="T70" s="229" t="s">
        <v>104</v>
      </c>
      <c r="U70" s="229">
        <v>1</v>
      </c>
      <c r="V70" s="229">
        <f>ROUND(E70*U70,2)</f>
        <v>15</v>
      </c>
      <c r="W70" s="229"/>
      <c r="X70" s="229" t="s">
        <v>164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165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40">
        <v>39</v>
      </c>
      <c r="B71" s="241" t="s">
        <v>300</v>
      </c>
      <c r="C71" s="255" t="s">
        <v>301</v>
      </c>
      <c r="D71" s="242" t="s">
        <v>103</v>
      </c>
      <c r="E71" s="243">
        <v>24.15</v>
      </c>
      <c r="F71" s="244"/>
      <c r="G71" s="245">
        <f>ROUND(E71*F71,2)</f>
        <v>0</v>
      </c>
      <c r="H71" s="230">
        <v>432.5</v>
      </c>
      <c r="I71" s="229">
        <f>ROUND(E71*H71,2)</f>
        <v>10444.879999999999</v>
      </c>
      <c r="J71" s="230">
        <v>0</v>
      </c>
      <c r="K71" s="229">
        <f>ROUND(E71*J71,2)</f>
        <v>0</v>
      </c>
      <c r="L71" s="229">
        <v>21</v>
      </c>
      <c r="M71" s="229">
        <f>G71*(1+L71/100)</f>
        <v>0</v>
      </c>
      <c r="N71" s="229">
        <v>0.129</v>
      </c>
      <c r="O71" s="229">
        <f>ROUND(E71*N71,2)</f>
        <v>3.12</v>
      </c>
      <c r="P71" s="229">
        <v>0</v>
      </c>
      <c r="Q71" s="229">
        <f>ROUND(E71*P71,2)</f>
        <v>0</v>
      </c>
      <c r="R71" s="229" t="s">
        <v>230</v>
      </c>
      <c r="S71" s="229" t="s">
        <v>104</v>
      </c>
      <c r="T71" s="229" t="s">
        <v>104</v>
      </c>
      <c r="U71" s="229">
        <v>0</v>
      </c>
      <c r="V71" s="229">
        <f>ROUND(E71*U71,2)</f>
        <v>0</v>
      </c>
      <c r="W71" s="229"/>
      <c r="X71" s="229" t="s">
        <v>231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232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5">
      <c r="A72" s="227"/>
      <c r="B72" s="228"/>
      <c r="C72" s="256" t="s">
        <v>302</v>
      </c>
      <c r="D72" s="231"/>
      <c r="E72" s="232">
        <v>24.15</v>
      </c>
      <c r="F72" s="229"/>
      <c r="G72" s="229"/>
      <c r="H72" s="229"/>
      <c r="I72" s="229"/>
      <c r="J72" s="229"/>
      <c r="K72" s="229"/>
      <c r="L72" s="229"/>
      <c r="M72" s="229"/>
      <c r="N72" s="229"/>
      <c r="O72" s="229"/>
      <c r="P72" s="229"/>
      <c r="Q72" s="229"/>
      <c r="R72" s="229"/>
      <c r="S72" s="229"/>
      <c r="T72" s="229"/>
      <c r="U72" s="229"/>
      <c r="V72" s="229"/>
      <c r="W72" s="229"/>
      <c r="X72" s="229"/>
      <c r="Y72" s="210"/>
      <c r="Z72" s="210"/>
      <c r="AA72" s="210"/>
      <c r="AB72" s="210"/>
      <c r="AC72" s="210"/>
      <c r="AD72" s="210"/>
      <c r="AE72" s="210"/>
      <c r="AF72" s="210"/>
      <c r="AG72" s="210" t="s">
        <v>115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46">
        <v>40</v>
      </c>
      <c r="B73" s="247" t="s">
        <v>303</v>
      </c>
      <c r="C73" s="254" t="s">
        <v>304</v>
      </c>
      <c r="D73" s="248" t="s">
        <v>103</v>
      </c>
      <c r="E73" s="249">
        <v>4</v>
      </c>
      <c r="F73" s="250"/>
      <c r="G73" s="251">
        <f>ROUND(E73*F73,2)</f>
        <v>0</v>
      </c>
      <c r="H73" s="230">
        <v>756</v>
      </c>
      <c r="I73" s="229">
        <f>ROUND(E73*H73,2)</f>
        <v>3024</v>
      </c>
      <c r="J73" s="230">
        <v>0</v>
      </c>
      <c r="K73" s="229">
        <f>ROUND(E73*J73,2)</f>
        <v>0</v>
      </c>
      <c r="L73" s="229">
        <v>21</v>
      </c>
      <c r="M73" s="229">
        <f>G73*(1+L73/100)</f>
        <v>0</v>
      </c>
      <c r="N73" s="229">
        <v>0.13889000000000001</v>
      </c>
      <c r="O73" s="229">
        <f>ROUND(E73*N73,2)</f>
        <v>0.56000000000000005</v>
      </c>
      <c r="P73" s="229">
        <v>0</v>
      </c>
      <c r="Q73" s="229">
        <f>ROUND(E73*P73,2)</f>
        <v>0</v>
      </c>
      <c r="R73" s="229" t="s">
        <v>230</v>
      </c>
      <c r="S73" s="229" t="s">
        <v>104</v>
      </c>
      <c r="T73" s="229" t="s">
        <v>104</v>
      </c>
      <c r="U73" s="229">
        <v>0</v>
      </c>
      <c r="V73" s="229">
        <f>ROUND(E73*U73,2)</f>
        <v>0</v>
      </c>
      <c r="W73" s="229"/>
      <c r="X73" s="229" t="s">
        <v>231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232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x14ac:dyDescent="0.25">
      <c r="A74" s="234" t="s">
        <v>99</v>
      </c>
      <c r="B74" s="235" t="s">
        <v>61</v>
      </c>
      <c r="C74" s="253" t="s">
        <v>62</v>
      </c>
      <c r="D74" s="236"/>
      <c r="E74" s="237"/>
      <c r="F74" s="238"/>
      <c r="G74" s="239">
        <f>SUMIF(AG75:AG83,"&lt;&gt;NOR",G75:G83)</f>
        <v>0</v>
      </c>
      <c r="H74" s="233"/>
      <c r="I74" s="233">
        <f>SUM(I75:I83)</f>
        <v>459.34000000000003</v>
      </c>
      <c r="J74" s="233"/>
      <c r="K74" s="233">
        <f>SUM(K75:K83)</f>
        <v>15289.77</v>
      </c>
      <c r="L74" s="233"/>
      <c r="M74" s="233">
        <f>SUM(M75:M83)</f>
        <v>0</v>
      </c>
      <c r="N74" s="233"/>
      <c r="O74" s="233">
        <f>SUM(O75:O83)</f>
        <v>0.22</v>
      </c>
      <c r="P74" s="233"/>
      <c r="Q74" s="233">
        <f>SUM(Q75:Q83)</f>
        <v>0</v>
      </c>
      <c r="R74" s="233"/>
      <c r="S74" s="233"/>
      <c r="T74" s="233"/>
      <c r="U74" s="233"/>
      <c r="V74" s="233">
        <f>SUM(V75:V83)</f>
        <v>32.72</v>
      </c>
      <c r="W74" s="233"/>
      <c r="X74" s="233"/>
      <c r="AG74" t="s">
        <v>100</v>
      </c>
    </row>
    <row r="75" spans="1:60" outlineLevel="1" x14ac:dyDescent="0.25">
      <c r="A75" s="240">
        <v>41</v>
      </c>
      <c r="B75" s="241" t="s">
        <v>305</v>
      </c>
      <c r="C75" s="255" t="s">
        <v>306</v>
      </c>
      <c r="D75" s="242" t="s">
        <v>103</v>
      </c>
      <c r="E75" s="243">
        <v>33.24</v>
      </c>
      <c r="F75" s="244"/>
      <c r="G75" s="245">
        <f>ROUND(E75*F75,2)</f>
        <v>0</v>
      </c>
      <c r="H75" s="230">
        <v>5.92</v>
      </c>
      <c r="I75" s="229">
        <f>ROUND(E75*H75,2)</f>
        <v>196.78</v>
      </c>
      <c r="J75" s="230">
        <v>91.58</v>
      </c>
      <c r="K75" s="229">
        <f>ROUND(E75*J75,2)</f>
        <v>3044.12</v>
      </c>
      <c r="L75" s="229">
        <v>21</v>
      </c>
      <c r="M75" s="229">
        <f>G75*(1+L75/100)</f>
        <v>0</v>
      </c>
      <c r="N75" s="229">
        <v>2.0000000000000002E-5</v>
      </c>
      <c r="O75" s="229">
        <f>ROUND(E75*N75,2)</f>
        <v>0</v>
      </c>
      <c r="P75" s="229">
        <v>0</v>
      </c>
      <c r="Q75" s="229">
        <f>ROUND(E75*P75,2)</f>
        <v>0</v>
      </c>
      <c r="R75" s="229"/>
      <c r="S75" s="229" t="s">
        <v>104</v>
      </c>
      <c r="T75" s="229" t="s">
        <v>104</v>
      </c>
      <c r="U75" s="229">
        <v>0.18</v>
      </c>
      <c r="V75" s="229">
        <f>ROUND(E75*U75,2)</f>
        <v>5.98</v>
      </c>
      <c r="W75" s="229"/>
      <c r="X75" s="229" t="s">
        <v>105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109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27"/>
      <c r="B76" s="228"/>
      <c r="C76" s="256" t="s">
        <v>307</v>
      </c>
      <c r="D76" s="231"/>
      <c r="E76" s="232">
        <v>11.95</v>
      </c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229"/>
      <c r="S76" s="229"/>
      <c r="T76" s="229"/>
      <c r="U76" s="229"/>
      <c r="V76" s="229"/>
      <c r="W76" s="229"/>
      <c r="X76" s="229"/>
      <c r="Y76" s="210"/>
      <c r="Z76" s="210"/>
      <c r="AA76" s="210"/>
      <c r="AB76" s="210"/>
      <c r="AC76" s="210"/>
      <c r="AD76" s="210"/>
      <c r="AE76" s="210"/>
      <c r="AF76" s="210"/>
      <c r="AG76" s="210" t="s">
        <v>115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27"/>
      <c r="B77" s="228"/>
      <c r="C77" s="256" t="s">
        <v>308</v>
      </c>
      <c r="D77" s="231"/>
      <c r="E77" s="232">
        <v>15.2</v>
      </c>
      <c r="F77" s="229"/>
      <c r="G77" s="229"/>
      <c r="H77" s="229"/>
      <c r="I77" s="229"/>
      <c r="J77" s="229"/>
      <c r="K77" s="229"/>
      <c r="L77" s="229"/>
      <c r="M77" s="229"/>
      <c r="N77" s="229"/>
      <c r="O77" s="229"/>
      <c r="P77" s="229"/>
      <c r="Q77" s="229"/>
      <c r="R77" s="229"/>
      <c r="S77" s="229"/>
      <c r="T77" s="229"/>
      <c r="U77" s="229"/>
      <c r="V77" s="229"/>
      <c r="W77" s="229"/>
      <c r="X77" s="229"/>
      <c r="Y77" s="210"/>
      <c r="Z77" s="210"/>
      <c r="AA77" s="210"/>
      <c r="AB77" s="210"/>
      <c r="AC77" s="210"/>
      <c r="AD77" s="210"/>
      <c r="AE77" s="210"/>
      <c r="AF77" s="210"/>
      <c r="AG77" s="210" t="s">
        <v>115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27"/>
      <c r="B78" s="228"/>
      <c r="C78" s="256" t="s">
        <v>309</v>
      </c>
      <c r="D78" s="231"/>
      <c r="E78" s="232">
        <v>6.09</v>
      </c>
      <c r="F78" s="229"/>
      <c r="G78" s="229"/>
      <c r="H78" s="229"/>
      <c r="I78" s="229"/>
      <c r="J78" s="229"/>
      <c r="K78" s="229"/>
      <c r="L78" s="229"/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10"/>
      <c r="Z78" s="210"/>
      <c r="AA78" s="210"/>
      <c r="AB78" s="210"/>
      <c r="AC78" s="210"/>
      <c r="AD78" s="210"/>
      <c r="AE78" s="210"/>
      <c r="AF78" s="210"/>
      <c r="AG78" s="210" t="s">
        <v>115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5">
      <c r="A79" s="240">
        <v>42</v>
      </c>
      <c r="B79" s="241" t="s">
        <v>310</v>
      </c>
      <c r="C79" s="255" t="s">
        <v>311</v>
      </c>
      <c r="D79" s="242" t="s">
        <v>103</v>
      </c>
      <c r="E79" s="243">
        <v>33.24</v>
      </c>
      <c r="F79" s="244"/>
      <c r="G79" s="245">
        <f>ROUND(E79*F79,2)</f>
        <v>0</v>
      </c>
      <c r="H79" s="230">
        <v>0</v>
      </c>
      <c r="I79" s="229">
        <f>ROUND(E79*H79,2)</f>
        <v>0</v>
      </c>
      <c r="J79" s="230">
        <v>170.5</v>
      </c>
      <c r="K79" s="229">
        <f>ROUND(E79*J79,2)</f>
        <v>5667.42</v>
      </c>
      <c r="L79" s="229">
        <v>21</v>
      </c>
      <c r="M79" s="229">
        <f>G79*(1+L79/100)</f>
        <v>0</v>
      </c>
      <c r="N79" s="229">
        <v>0</v>
      </c>
      <c r="O79" s="229">
        <f>ROUND(E79*N79,2)</f>
        <v>0</v>
      </c>
      <c r="P79" s="229">
        <v>0</v>
      </c>
      <c r="Q79" s="229">
        <f>ROUND(E79*P79,2)</f>
        <v>0</v>
      </c>
      <c r="R79" s="229"/>
      <c r="S79" s="229" t="s">
        <v>104</v>
      </c>
      <c r="T79" s="229" t="s">
        <v>104</v>
      </c>
      <c r="U79" s="229">
        <v>0.43</v>
      </c>
      <c r="V79" s="229">
        <f>ROUND(E79*U79,2)</f>
        <v>14.29</v>
      </c>
      <c r="W79" s="229"/>
      <c r="X79" s="229" t="s">
        <v>105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109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27"/>
      <c r="B80" s="228"/>
      <c r="C80" s="256" t="s">
        <v>312</v>
      </c>
      <c r="D80" s="231"/>
      <c r="E80" s="232">
        <v>33.24</v>
      </c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  <c r="Q80" s="229"/>
      <c r="R80" s="229"/>
      <c r="S80" s="229"/>
      <c r="T80" s="229"/>
      <c r="U80" s="229"/>
      <c r="V80" s="229"/>
      <c r="W80" s="229"/>
      <c r="X80" s="229"/>
      <c r="Y80" s="210"/>
      <c r="Z80" s="210"/>
      <c r="AA80" s="210"/>
      <c r="AB80" s="210"/>
      <c r="AC80" s="210"/>
      <c r="AD80" s="210"/>
      <c r="AE80" s="210"/>
      <c r="AF80" s="210"/>
      <c r="AG80" s="210" t="s">
        <v>115</v>
      </c>
      <c r="AH80" s="210">
        <v>5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0.399999999999999" outlineLevel="1" x14ac:dyDescent="0.25">
      <c r="A81" s="240">
        <v>43</v>
      </c>
      <c r="B81" s="241" t="s">
        <v>313</v>
      </c>
      <c r="C81" s="255" t="s">
        <v>314</v>
      </c>
      <c r="D81" s="242" t="s">
        <v>103</v>
      </c>
      <c r="E81" s="243">
        <v>9.9719999999999995</v>
      </c>
      <c r="F81" s="244"/>
      <c r="G81" s="245">
        <f>ROUND(E81*F81,2)</f>
        <v>0</v>
      </c>
      <c r="H81" s="230">
        <v>26.33</v>
      </c>
      <c r="I81" s="229">
        <f>ROUND(E81*H81,2)</f>
        <v>262.56</v>
      </c>
      <c r="J81" s="230">
        <v>659.67</v>
      </c>
      <c r="K81" s="229">
        <f>ROUND(E81*J81,2)</f>
        <v>6578.23</v>
      </c>
      <c r="L81" s="229">
        <v>21</v>
      </c>
      <c r="M81" s="229">
        <f>G81*(1+L81/100)</f>
        <v>0</v>
      </c>
      <c r="N81" s="229">
        <v>2.214E-2</v>
      </c>
      <c r="O81" s="229">
        <f>ROUND(E81*N81,2)</f>
        <v>0.22</v>
      </c>
      <c r="P81" s="229">
        <v>0</v>
      </c>
      <c r="Q81" s="229">
        <f>ROUND(E81*P81,2)</f>
        <v>0</v>
      </c>
      <c r="R81" s="229"/>
      <c r="S81" s="229" t="s">
        <v>104</v>
      </c>
      <c r="T81" s="229" t="s">
        <v>104</v>
      </c>
      <c r="U81" s="229">
        <v>1.248</v>
      </c>
      <c r="V81" s="229">
        <f>ROUND(E81*U81,2)</f>
        <v>12.45</v>
      </c>
      <c r="W81" s="229"/>
      <c r="X81" s="229" t="s">
        <v>105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109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27"/>
      <c r="B82" s="228"/>
      <c r="C82" s="256" t="s">
        <v>315</v>
      </c>
      <c r="D82" s="231"/>
      <c r="E82" s="232"/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  <c r="Q82" s="229"/>
      <c r="R82" s="229"/>
      <c r="S82" s="229"/>
      <c r="T82" s="229"/>
      <c r="U82" s="229"/>
      <c r="V82" s="229"/>
      <c r="W82" s="229"/>
      <c r="X82" s="229"/>
      <c r="Y82" s="210"/>
      <c r="Z82" s="210"/>
      <c r="AA82" s="210"/>
      <c r="AB82" s="210"/>
      <c r="AC82" s="210"/>
      <c r="AD82" s="210"/>
      <c r="AE82" s="210"/>
      <c r="AF82" s="210"/>
      <c r="AG82" s="210" t="s">
        <v>115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5">
      <c r="A83" s="227"/>
      <c r="B83" s="228"/>
      <c r="C83" s="256" t="s">
        <v>316</v>
      </c>
      <c r="D83" s="231"/>
      <c r="E83" s="232">
        <v>9.9719999999999995</v>
      </c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  <c r="Q83" s="229"/>
      <c r="R83" s="229"/>
      <c r="S83" s="229"/>
      <c r="T83" s="229"/>
      <c r="U83" s="229"/>
      <c r="V83" s="229"/>
      <c r="W83" s="229"/>
      <c r="X83" s="229"/>
      <c r="Y83" s="210"/>
      <c r="Z83" s="210"/>
      <c r="AA83" s="210"/>
      <c r="AB83" s="210"/>
      <c r="AC83" s="210"/>
      <c r="AD83" s="210"/>
      <c r="AE83" s="210"/>
      <c r="AF83" s="210"/>
      <c r="AG83" s="210" t="s">
        <v>115</v>
      </c>
      <c r="AH83" s="210">
        <v>5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x14ac:dyDescent="0.25">
      <c r="A84" s="234" t="s">
        <v>99</v>
      </c>
      <c r="B84" s="235" t="s">
        <v>63</v>
      </c>
      <c r="C84" s="253" t="s">
        <v>64</v>
      </c>
      <c r="D84" s="236"/>
      <c r="E84" s="237"/>
      <c r="F84" s="238"/>
      <c r="G84" s="239">
        <f>SUMIF(AG85:AG92,"&lt;&gt;NOR",G85:G92)</f>
        <v>0</v>
      </c>
      <c r="H84" s="233"/>
      <c r="I84" s="233">
        <f>SUM(I85:I92)</f>
        <v>7194.97</v>
      </c>
      <c r="J84" s="233"/>
      <c r="K84" s="233">
        <f>SUM(K85:K92)</f>
        <v>4742.8600000000006</v>
      </c>
      <c r="L84" s="233"/>
      <c r="M84" s="233">
        <f>SUM(M85:M92)</f>
        <v>0</v>
      </c>
      <c r="N84" s="233"/>
      <c r="O84" s="233">
        <f>SUM(O85:O92)</f>
        <v>5.7900000000000009</v>
      </c>
      <c r="P84" s="233"/>
      <c r="Q84" s="233">
        <f>SUM(Q85:Q92)</f>
        <v>0.06</v>
      </c>
      <c r="R84" s="233"/>
      <c r="S84" s="233"/>
      <c r="T84" s="233"/>
      <c r="U84" s="233"/>
      <c r="V84" s="233">
        <f>SUM(V85:V92)</f>
        <v>10.76</v>
      </c>
      <c r="W84" s="233"/>
      <c r="X84" s="233"/>
      <c r="AG84" t="s">
        <v>100</v>
      </c>
    </row>
    <row r="85" spans="1:60" ht="20.399999999999999" outlineLevel="1" x14ac:dyDescent="0.25">
      <c r="A85" s="240">
        <v>44</v>
      </c>
      <c r="B85" s="241" t="s">
        <v>317</v>
      </c>
      <c r="C85" s="255" t="s">
        <v>318</v>
      </c>
      <c r="D85" s="242" t="s">
        <v>124</v>
      </c>
      <c r="E85" s="243">
        <v>2</v>
      </c>
      <c r="F85" s="244"/>
      <c r="G85" s="245">
        <f>ROUND(E85*F85,2)</f>
        <v>0</v>
      </c>
      <c r="H85" s="230">
        <v>2199.5700000000002</v>
      </c>
      <c r="I85" s="229">
        <f>ROUND(E85*H85,2)</f>
        <v>4399.1400000000003</v>
      </c>
      <c r="J85" s="230">
        <v>745.43</v>
      </c>
      <c r="K85" s="229">
        <f>ROUND(E85*J85,2)</f>
        <v>1490.86</v>
      </c>
      <c r="L85" s="229">
        <v>21</v>
      </c>
      <c r="M85" s="229">
        <f>G85*(1+L85/100)</f>
        <v>0</v>
      </c>
      <c r="N85" s="229">
        <v>1.6</v>
      </c>
      <c r="O85" s="229">
        <f>ROUND(E85*N85,2)</f>
        <v>3.2</v>
      </c>
      <c r="P85" s="229">
        <v>0</v>
      </c>
      <c r="Q85" s="229">
        <f>ROUND(E85*P85,2)</f>
        <v>0</v>
      </c>
      <c r="R85" s="229"/>
      <c r="S85" s="229" t="s">
        <v>104</v>
      </c>
      <c r="T85" s="229" t="s">
        <v>104</v>
      </c>
      <c r="U85" s="229">
        <v>1.8360000000000001</v>
      </c>
      <c r="V85" s="229">
        <f>ROUND(E85*U85,2)</f>
        <v>3.67</v>
      </c>
      <c r="W85" s="229"/>
      <c r="X85" s="229" t="s">
        <v>105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109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27"/>
      <c r="B86" s="228"/>
      <c r="C86" s="256" t="s">
        <v>319</v>
      </c>
      <c r="D86" s="231"/>
      <c r="E86" s="232">
        <v>2</v>
      </c>
      <c r="F86" s="229"/>
      <c r="G86" s="229"/>
      <c r="H86" s="229"/>
      <c r="I86" s="229"/>
      <c r="J86" s="229"/>
      <c r="K86" s="229"/>
      <c r="L86" s="229"/>
      <c r="M86" s="229"/>
      <c r="N86" s="229"/>
      <c r="O86" s="229"/>
      <c r="P86" s="229"/>
      <c r="Q86" s="229"/>
      <c r="R86" s="229"/>
      <c r="S86" s="229"/>
      <c r="T86" s="229"/>
      <c r="U86" s="229"/>
      <c r="V86" s="229"/>
      <c r="W86" s="229"/>
      <c r="X86" s="229"/>
      <c r="Y86" s="210"/>
      <c r="Z86" s="210"/>
      <c r="AA86" s="210"/>
      <c r="AB86" s="210"/>
      <c r="AC86" s="210"/>
      <c r="AD86" s="210"/>
      <c r="AE86" s="210"/>
      <c r="AF86" s="210"/>
      <c r="AG86" s="210" t="s">
        <v>115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40">
        <v>45</v>
      </c>
      <c r="B87" s="241" t="s">
        <v>320</v>
      </c>
      <c r="C87" s="255" t="s">
        <v>321</v>
      </c>
      <c r="D87" s="242" t="s">
        <v>120</v>
      </c>
      <c r="E87" s="243">
        <v>1.3</v>
      </c>
      <c r="F87" s="244"/>
      <c r="G87" s="245">
        <f>ROUND(E87*F87,2)</f>
        <v>0</v>
      </c>
      <c r="H87" s="230">
        <v>144.04</v>
      </c>
      <c r="I87" s="229">
        <f>ROUND(E87*H87,2)</f>
        <v>187.25</v>
      </c>
      <c r="J87" s="230">
        <v>142.46</v>
      </c>
      <c r="K87" s="229">
        <f>ROUND(E87*J87,2)</f>
        <v>185.2</v>
      </c>
      <c r="L87" s="229">
        <v>21</v>
      </c>
      <c r="M87" s="229">
        <f>G87*(1+L87/100)</f>
        <v>0</v>
      </c>
      <c r="N87" s="229">
        <v>0.15673999999999999</v>
      </c>
      <c r="O87" s="229">
        <f>ROUND(E87*N87,2)</f>
        <v>0.2</v>
      </c>
      <c r="P87" s="229">
        <v>0</v>
      </c>
      <c r="Q87" s="229">
        <f>ROUND(E87*P87,2)</f>
        <v>0</v>
      </c>
      <c r="R87" s="229"/>
      <c r="S87" s="229" t="s">
        <v>104</v>
      </c>
      <c r="T87" s="229" t="s">
        <v>104</v>
      </c>
      <c r="U87" s="229">
        <v>0.29548000000000002</v>
      </c>
      <c r="V87" s="229">
        <f>ROUND(E87*U87,2)</f>
        <v>0.38</v>
      </c>
      <c r="W87" s="229"/>
      <c r="X87" s="229" t="s">
        <v>105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109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5">
      <c r="A88" s="227"/>
      <c r="B88" s="228"/>
      <c r="C88" s="256" t="s">
        <v>322</v>
      </c>
      <c r="D88" s="231"/>
      <c r="E88" s="232">
        <v>1.3</v>
      </c>
      <c r="F88" s="229"/>
      <c r="G88" s="229"/>
      <c r="H88" s="229"/>
      <c r="I88" s="229"/>
      <c r="J88" s="229"/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10"/>
      <c r="Z88" s="210"/>
      <c r="AA88" s="210"/>
      <c r="AB88" s="210"/>
      <c r="AC88" s="210"/>
      <c r="AD88" s="210"/>
      <c r="AE88" s="210"/>
      <c r="AF88" s="210"/>
      <c r="AG88" s="210" t="s">
        <v>115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5">
      <c r="A89" s="240">
        <v>46</v>
      </c>
      <c r="B89" s="241" t="s">
        <v>323</v>
      </c>
      <c r="C89" s="255" t="s">
        <v>324</v>
      </c>
      <c r="D89" s="242" t="s">
        <v>124</v>
      </c>
      <c r="E89" s="243">
        <v>0.94799999999999995</v>
      </c>
      <c r="F89" s="244"/>
      <c r="G89" s="245">
        <f>ROUND(E89*F89,2)</f>
        <v>0</v>
      </c>
      <c r="H89" s="230">
        <v>2299.71</v>
      </c>
      <c r="I89" s="229">
        <f>ROUND(E89*H89,2)</f>
        <v>2180.13</v>
      </c>
      <c r="J89" s="230">
        <v>635.29</v>
      </c>
      <c r="K89" s="229">
        <f>ROUND(E89*J89,2)</f>
        <v>602.25</v>
      </c>
      <c r="L89" s="229">
        <v>21</v>
      </c>
      <c r="M89" s="229">
        <f>G89*(1+L89/100)</f>
        <v>0</v>
      </c>
      <c r="N89" s="229">
        <v>2.5249999999999999</v>
      </c>
      <c r="O89" s="229">
        <f>ROUND(E89*N89,2)</f>
        <v>2.39</v>
      </c>
      <c r="P89" s="229">
        <v>0</v>
      </c>
      <c r="Q89" s="229">
        <f>ROUND(E89*P89,2)</f>
        <v>0</v>
      </c>
      <c r="R89" s="229"/>
      <c r="S89" s="229" t="s">
        <v>104</v>
      </c>
      <c r="T89" s="229" t="s">
        <v>104</v>
      </c>
      <c r="U89" s="229">
        <v>1.4419999999999999</v>
      </c>
      <c r="V89" s="229">
        <f>ROUND(E89*U89,2)</f>
        <v>1.37</v>
      </c>
      <c r="W89" s="229"/>
      <c r="X89" s="229" t="s">
        <v>105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109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27"/>
      <c r="B90" s="228"/>
      <c r="C90" s="256" t="s">
        <v>325</v>
      </c>
      <c r="D90" s="231"/>
      <c r="E90" s="232">
        <v>7.8E-2</v>
      </c>
      <c r="F90" s="229"/>
      <c r="G90" s="229"/>
      <c r="H90" s="229"/>
      <c r="I90" s="229"/>
      <c r="J90" s="229"/>
      <c r="K90" s="229"/>
      <c r="L90" s="229"/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10"/>
      <c r="Z90" s="210"/>
      <c r="AA90" s="210"/>
      <c r="AB90" s="210"/>
      <c r="AC90" s="210"/>
      <c r="AD90" s="210"/>
      <c r="AE90" s="210"/>
      <c r="AF90" s="210"/>
      <c r="AG90" s="210" t="s">
        <v>115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5">
      <c r="A91" s="227"/>
      <c r="B91" s="228"/>
      <c r="C91" s="256" t="s">
        <v>326</v>
      </c>
      <c r="D91" s="231"/>
      <c r="E91" s="232">
        <v>0.87</v>
      </c>
      <c r="F91" s="229"/>
      <c r="G91" s="229"/>
      <c r="H91" s="229"/>
      <c r="I91" s="229"/>
      <c r="J91" s="229"/>
      <c r="K91" s="229"/>
      <c r="L91" s="229"/>
      <c r="M91" s="229"/>
      <c r="N91" s="229"/>
      <c r="O91" s="229"/>
      <c r="P91" s="229"/>
      <c r="Q91" s="229"/>
      <c r="R91" s="229"/>
      <c r="S91" s="229"/>
      <c r="T91" s="229"/>
      <c r="U91" s="229"/>
      <c r="V91" s="229"/>
      <c r="W91" s="229"/>
      <c r="X91" s="229"/>
      <c r="Y91" s="210"/>
      <c r="Z91" s="210"/>
      <c r="AA91" s="210"/>
      <c r="AB91" s="210"/>
      <c r="AC91" s="210"/>
      <c r="AD91" s="210"/>
      <c r="AE91" s="210"/>
      <c r="AF91" s="210"/>
      <c r="AG91" s="210" t="s">
        <v>115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5">
      <c r="A92" s="246">
        <v>47</v>
      </c>
      <c r="B92" s="247" t="s">
        <v>327</v>
      </c>
      <c r="C92" s="254" t="s">
        <v>328</v>
      </c>
      <c r="D92" s="248" t="s">
        <v>229</v>
      </c>
      <c r="E92" s="249">
        <v>55</v>
      </c>
      <c r="F92" s="250"/>
      <c r="G92" s="251">
        <f>ROUND(E92*F92,2)</f>
        <v>0</v>
      </c>
      <c r="H92" s="230">
        <v>7.79</v>
      </c>
      <c r="I92" s="229">
        <f>ROUND(E92*H92,2)</f>
        <v>428.45</v>
      </c>
      <c r="J92" s="230">
        <v>44.81</v>
      </c>
      <c r="K92" s="229">
        <f>ROUND(E92*J92,2)</f>
        <v>2464.5500000000002</v>
      </c>
      <c r="L92" s="229">
        <v>21</v>
      </c>
      <c r="M92" s="229">
        <f>G92*(1+L92/100)</f>
        <v>0</v>
      </c>
      <c r="N92" s="229">
        <v>5.0000000000000002E-5</v>
      </c>
      <c r="O92" s="229">
        <f>ROUND(E92*N92,2)</f>
        <v>0</v>
      </c>
      <c r="P92" s="229">
        <v>1E-3</v>
      </c>
      <c r="Q92" s="229">
        <f>ROUND(E92*P92,2)</f>
        <v>0.06</v>
      </c>
      <c r="R92" s="229"/>
      <c r="S92" s="229" t="s">
        <v>104</v>
      </c>
      <c r="T92" s="229" t="s">
        <v>104</v>
      </c>
      <c r="U92" s="229">
        <v>9.7000000000000003E-2</v>
      </c>
      <c r="V92" s="229">
        <f>ROUND(E92*U92,2)</f>
        <v>5.34</v>
      </c>
      <c r="W92" s="229"/>
      <c r="X92" s="229" t="s">
        <v>105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109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x14ac:dyDescent="0.25">
      <c r="A93" s="234" t="s">
        <v>99</v>
      </c>
      <c r="B93" s="235" t="s">
        <v>65</v>
      </c>
      <c r="C93" s="253" t="s">
        <v>66</v>
      </c>
      <c r="D93" s="236"/>
      <c r="E93" s="237"/>
      <c r="F93" s="238"/>
      <c r="G93" s="239">
        <f>SUMIF(AG94:AG94,"&lt;&gt;NOR",G94:G94)</f>
        <v>0</v>
      </c>
      <c r="H93" s="233"/>
      <c r="I93" s="233">
        <f>SUM(I94:I94)</f>
        <v>822.34</v>
      </c>
      <c r="J93" s="233"/>
      <c r="K93" s="233">
        <f>SUM(K94:K94)</f>
        <v>1649.66</v>
      </c>
      <c r="L93" s="233"/>
      <c r="M93" s="233">
        <f>SUM(M94:M94)</f>
        <v>0</v>
      </c>
      <c r="N93" s="233"/>
      <c r="O93" s="233">
        <f>SUM(O94:O94)</f>
        <v>0</v>
      </c>
      <c r="P93" s="233"/>
      <c r="Q93" s="233">
        <f>SUM(Q94:Q94)</f>
        <v>0.03</v>
      </c>
      <c r="R93" s="233"/>
      <c r="S93" s="233"/>
      <c r="T93" s="233"/>
      <c r="U93" s="233"/>
      <c r="V93" s="233">
        <f>SUM(V94:V94)</f>
        <v>3.12</v>
      </c>
      <c r="W93" s="233"/>
      <c r="X93" s="233"/>
      <c r="AG93" t="s">
        <v>100</v>
      </c>
    </row>
    <row r="94" spans="1:60" outlineLevel="1" x14ac:dyDescent="0.25">
      <c r="A94" s="246">
        <v>48</v>
      </c>
      <c r="B94" s="247" t="s">
        <v>329</v>
      </c>
      <c r="C94" s="254" t="s">
        <v>330</v>
      </c>
      <c r="D94" s="248" t="s">
        <v>120</v>
      </c>
      <c r="E94" s="249">
        <v>0.8</v>
      </c>
      <c r="F94" s="250"/>
      <c r="G94" s="251">
        <f>ROUND(E94*F94,2)</f>
        <v>0</v>
      </c>
      <c r="H94" s="230">
        <v>1027.92</v>
      </c>
      <c r="I94" s="229">
        <f>ROUND(E94*H94,2)</f>
        <v>822.34</v>
      </c>
      <c r="J94" s="230">
        <v>2062.08</v>
      </c>
      <c r="K94" s="229">
        <f>ROUND(E94*J94,2)</f>
        <v>1649.66</v>
      </c>
      <c r="L94" s="229">
        <v>21</v>
      </c>
      <c r="M94" s="229">
        <f>G94*(1+L94/100)</f>
        <v>0</v>
      </c>
      <c r="N94" s="229">
        <v>0</v>
      </c>
      <c r="O94" s="229">
        <f>ROUND(E94*N94,2)</f>
        <v>0</v>
      </c>
      <c r="P94" s="229">
        <v>3.3169999999999998E-2</v>
      </c>
      <c r="Q94" s="229">
        <f>ROUND(E94*P94,2)</f>
        <v>0.03</v>
      </c>
      <c r="R94" s="229"/>
      <c r="S94" s="229" t="s">
        <v>104</v>
      </c>
      <c r="T94" s="229" t="s">
        <v>104</v>
      </c>
      <c r="U94" s="229">
        <v>3.9</v>
      </c>
      <c r="V94" s="229">
        <f>ROUND(E94*U94,2)</f>
        <v>3.12</v>
      </c>
      <c r="W94" s="229"/>
      <c r="X94" s="229" t="s">
        <v>105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109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x14ac:dyDescent="0.25">
      <c r="A95" s="234" t="s">
        <v>99</v>
      </c>
      <c r="B95" s="235" t="s">
        <v>67</v>
      </c>
      <c r="C95" s="253" t="s">
        <v>68</v>
      </c>
      <c r="D95" s="236"/>
      <c r="E95" s="237"/>
      <c r="F95" s="238"/>
      <c r="G95" s="239">
        <f>SUMIF(AG96:AG96,"&lt;&gt;NOR",G96:G96)</f>
        <v>0</v>
      </c>
      <c r="H95" s="233"/>
      <c r="I95" s="233">
        <f>SUM(I96:I96)</f>
        <v>0</v>
      </c>
      <c r="J95" s="233"/>
      <c r="K95" s="233">
        <f>SUM(K96:K96)</f>
        <v>43201.11</v>
      </c>
      <c r="L95" s="233"/>
      <c r="M95" s="233">
        <f>SUM(M96:M96)</f>
        <v>0</v>
      </c>
      <c r="N95" s="233"/>
      <c r="O95" s="233">
        <f>SUM(O96:O96)</f>
        <v>0</v>
      </c>
      <c r="P95" s="233"/>
      <c r="Q95" s="233">
        <f>SUM(Q96:Q96)</f>
        <v>0</v>
      </c>
      <c r="R95" s="233"/>
      <c r="S95" s="233"/>
      <c r="T95" s="233"/>
      <c r="U95" s="233"/>
      <c r="V95" s="233">
        <f>SUM(V96:V96)</f>
        <v>103.83</v>
      </c>
      <c r="W95" s="233"/>
      <c r="X95" s="233"/>
      <c r="AG95" t="s">
        <v>100</v>
      </c>
    </row>
    <row r="96" spans="1:60" outlineLevel="1" x14ac:dyDescent="0.25">
      <c r="A96" s="246">
        <v>49</v>
      </c>
      <c r="B96" s="247" t="s">
        <v>331</v>
      </c>
      <c r="C96" s="254" t="s">
        <v>332</v>
      </c>
      <c r="D96" s="248" t="s">
        <v>146</v>
      </c>
      <c r="E96" s="249">
        <v>110.63025</v>
      </c>
      <c r="F96" s="250"/>
      <c r="G96" s="251">
        <f>ROUND(E96*F96,2)</f>
        <v>0</v>
      </c>
      <c r="H96" s="230">
        <v>0</v>
      </c>
      <c r="I96" s="229">
        <f>ROUND(E96*H96,2)</f>
        <v>0</v>
      </c>
      <c r="J96" s="230">
        <v>390.5</v>
      </c>
      <c r="K96" s="229">
        <f>ROUND(E96*J96,2)</f>
        <v>43201.11</v>
      </c>
      <c r="L96" s="229">
        <v>21</v>
      </c>
      <c r="M96" s="229">
        <f>G96*(1+L96/100)</f>
        <v>0</v>
      </c>
      <c r="N96" s="229">
        <v>0</v>
      </c>
      <c r="O96" s="229">
        <f>ROUND(E96*N96,2)</f>
        <v>0</v>
      </c>
      <c r="P96" s="229">
        <v>0</v>
      </c>
      <c r="Q96" s="229">
        <f>ROUND(E96*P96,2)</f>
        <v>0</v>
      </c>
      <c r="R96" s="229"/>
      <c r="S96" s="229" t="s">
        <v>104</v>
      </c>
      <c r="T96" s="229" t="s">
        <v>104</v>
      </c>
      <c r="U96" s="229">
        <v>0.9385</v>
      </c>
      <c r="V96" s="229">
        <f>ROUND(E96*U96,2)</f>
        <v>103.83</v>
      </c>
      <c r="W96" s="229"/>
      <c r="X96" s="229" t="s">
        <v>333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334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5">
      <c r="A97" s="234" t="s">
        <v>99</v>
      </c>
      <c r="B97" s="235" t="s">
        <v>72</v>
      </c>
      <c r="C97" s="253" t="s">
        <v>29</v>
      </c>
      <c r="D97" s="236"/>
      <c r="E97" s="237"/>
      <c r="F97" s="238"/>
      <c r="G97" s="239">
        <f>SUMIF(AG98:AG103,"&lt;&gt;NOR",G98:G103)</f>
        <v>0</v>
      </c>
      <c r="H97" s="233"/>
      <c r="I97" s="233">
        <f>SUM(I98:I103)</f>
        <v>0</v>
      </c>
      <c r="J97" s="233"/>
      <c r="K97" s="233">
        <f>SUM(K98:K103)</f>
        <v>7000</v>
      </c>
      <c r="L97" s="233"/>
      <c r="M97" s="233">
        <f>SUM(M98:M103)</f>
        <v>0</v>
      </c>
      <c r="N97" s="233"/>
      <c r="O97" s="233">
        <f>SUM(O98:O103)</f>
        <v>0</v>
      </c>
      <c r="P97" s="233"/>
      <c r="Q97" s="233">
        <f>SUM(Q98:Q103)</f>
        <v>0</v>
      </c>
      <c r="R97" s="233"/>
      <c r="S97" s="233"/>
      <c r="T97" s="233"/>
      <c r="U97" s="233"/>
      <c r="V97" s="233">
        <f>SUM(V98:V103)</f>
        <v>0</v>
      </c>
      <c r="W97" s="233"/>
      <c r="X97" s="233"/>
      <c r="AG97" t="s">
        <v>100</v>
      </c>
    </row>
    <row r="98" spans="1:60" outlineLevel="1" x14ac:dyDescent="0.25">
      <c r="A98" s="246">
        <v>50</v>
      </c>
      <c r="B98" s="247" t="s">
        <v>181</v>
      </c>
      <c r="C98" s="254" t="s">
        <v>182</v>
      </c>
      <c r="D98" s="248" t="s">
        <v>183</v>
      </c>
      <c r="E98" s="249">
        <v>1</v>
      </c>
      <c r="F98" s="250"/>
      <c r="G98" s="251">
        <f>ROUND(E98*F98,2)</f>
        <v>0</v>
      </c>
      <c r="H98" s="230">
        <v>0</v>
      </c>
      <c r="I98" s="229">
        <f>ROUND(E98*H98,2)</f>
        <v>0</v>
      </c>
      <c r="J98" s="230">
        <v>2000</v>
      </c>
      <c r="K98" s="229">
        <f>ROUND(E98*J98,2)</f>
        <v>2000</v>
      </c>
      <c r="L98" s="229">
        <v>21</v>
      </c>
      <c r="M98" s="229">
        <f>G98*(1+L98/100)</f>
        <v>0</v>
      </c>
      <c r="N98" s="229">
        <v>0</v>
      </c>
      <c r="O98" s="229">
        <f>ROUND(E98*N98,2)</f>
        <v>0</v>
      </c>
      <c r="P98" s="229">
        <v>0</v>
      </c>
      <c r="Q98" s="229">
        <f>ROUND(E98*P98,2)</f>
        <v>0</v>
      </c>
      <c r="R98" s="229"/>
      <c r="S98" s="229" t="s">
        <v>147</v>
      </c>
      <c r="T98" s="229" t="s">
        <v>335</v>
      </c>
      <c r="U98" s="229">
        <v>0</v>
      </c>
      <c r="V98" s="229">
        <f>ROUND(E98*U98,2)</f>
        <v>0</v>
      </c>
      <c r="W98" s="229"/>
      <c r="X98" s="229" t="s">
        <v>105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109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5">
      <c r="A99" s="246">
        <v>51</v>
      </c>
      <c r="B99" s="247" t="s">
        <v>336</v>
      </c>
      <c r="C99" s="254" t="s">
        <v>337</v>
      </c>
      <c r="D99" s="248" t="s">
        <v>183</v>
      </c>
      <c r="E99" s="249">
        <v>1</v>
      </c>
      <c r="F99" s="250"/>
      <c r="G99" s="251">
        <f>ROUND(E99*F99,2)</f>
        <v>0</v>
      </c>
      <c r="H99" s="230">
        <v>0</v>
      </c>
      <c r="I99" s="229">
        <f>ROUND(E99*H99,2)</f>
        <v>0</v>
      </c>
      <c r="J99" s="230">
        <v>1000</v>
      </c>
      <c r="K99" s="229">
        <f>ROUND(E99*J99,2)</f>
        <v>1000</v>
      </c>
      <c r="L99" s="229">
        <v>21</v>
      </c>
      <c r="M99" s="229">
        <f>G99*(1+L99/100)</f>
        <v>0</v>
      </c>
      <c r="N99" s="229">
        <v>0</v>
      </c>
      <c r="O99" s="229">
        <f>ROUND(E99*N99,2)</f>
        <v>0</v>
      </c>
      <c r="P99" s="229">
        <v>0</v>
      </c>
      <c r="Q99" s="229">
        <f>ROUND(E99*P99,2)</f>
        <v>0</v>
      </c>
      <c r="R99" s="229"/>
      <c r="S99" s="229" t="s">
        <v>147</v>
      </c>
      <c r="T99" s="229" t="s">
        <v>335</v>
      </c>
      <c r="U99" s="229">
        <v>0</v>
      </c>
      <c r="V99" s="229">
        <f>ROUND(E99*U99,2)</f>
        <v>0</v>
      </c>
      <c r="W99" s="229"/>
      <c r="X99" s="229" t="s">
        <v>105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109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46">
        <v>52</v>
      </c>
      <c r="B100" s="247" t="s">
        <v>184</v>
      </c>
      <c r="C100" s="254" t="s">
        <v>185</v>
      </c>
      <c r="D100" s="248" t="s">
        <v>183</v>
      </c>
      <c r="E100" s="249">
        <v>1</v>
      </c>
      <c r="F100" s="250"/>
      <c r="G100" s="251">
        <f>ROUND(E100*F100,2)</f>
        <v>0</v>
      </c>
      <c r="H100" s="230">
        <v>0</v>
      </c>
      <c r="I100" s="229">
        <f>ROUND(E100*H100,2)</f>
        <v>0</v>
      </c>
      <c r="J100" s="230">
        <v>1000</v>
      </c>
      <c r="K100" s="229">
        <f>ROUND(E100*J100,2)</f>
        <v>1000</v>
      </c>
      <c r="L100" s="229">
        <v>21</v>
      </c>
      <c r="M100" s="229">
        <f>G100*(1+L100/100)</f>
        <v>0</v>
      </c>
      <c r="N100" s="229">
        <v>0</v>
      </c>
      <c r="O100" s="229">
        <f>ROUND(E100*N100,2)</f>
        <v>0</v>
      </c>
      <c r="P100" s="229">
        <v>0</v>
      </c>
      <c r="Q100" s="229">
        <f>ROUND(E100*P100,2)</f>
        <v>0</v>
      </c>
      <c r="R100" s="229"/>
      <c r="S100" s="229" t="s">
        <v>147</v>
      </c>
      <c r="T100" s="229" t="s">
        <v>335</v>
      </c>
      <c r="U100" s="229">
        <v>0</v>
      </c>
      <c r="V100" s="229">
        <f>ROUND(E100*U100,2)</f>
        <v>0</v>
      </c>
      <c r="W100" s="229"/>
      <c r="X100" s="229" t="s">
        <v>105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109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5">
      <c r="A101" s="246">
        <v>53</v>
      </c>
      <c r="B101" s="247" t="s">
        <v>338</v>
      </c>
      <c r="C101" s="254" t="s">
        <v>339</v>
      </c>
      <c r="D101" s="248" t="s">
        <v>183</v>
      </c>
      <c r="E101" s="249">
        <v>1</v>
      </c>
      <c r="F101" s="250"/>
      <c r="G101" s="251">
        <f>ROUND(E101*F101,2)</f>
        <v>0</v>
      </c>
      <c r="H101" s="230">
        <v>0</v>
      </c>
      <c r="I101" s="229">
        <f>ROUND(E101*H101,2)</f>
        <v>0</v>
      </c>
      <c r="J101" s="230">
        <v>1000</v>
      </c>
      <c r="K101" s="229">
        <f>ROUND(E101*J101,2)</f>
        <v>1000</v>
      </c>
      <c r="L101" s="229">
        <v>21</v>
      </c>
      <c r="M101" s="229">
        <f>G101*(1+L101/100)</f>
        <v>0</v>
      </c>
      <c r="N101" s="229">
        <v>0</v>
      </c>
      <c r="O101" s="229">
        <f>ROUND(E101*N101,2)</f>
        <v>0</v>
      </c>
      <c r="P101" s="229">
        <v>0</v>
      </c>
      <c r="Q101" s="229">
        <f>ROUND(E101*P101,2)</f>
        <v>0</v>
      </c>
      <c r="R101" s="229"/>
      <c r="S101" s="229" t="s">
        <v>147</v>
      </c>
      <c r="T101" s="229" t="s">
        <v>335</v>
      </c>
      <c r="U101" s="229">
        <v>0</v>
      </c>
      <c r="V101" s="229">
        <f>ROUND(E101*U101,2)</f>
        <v>0</v>
      </c>
      <c r="W101" s="229"/>
      <c r="X101" s="229" t="s">
        <v>105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109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5">
      <c r="A102" s="246">
        <v>54</v>
      </c>
      <c r="B102" s="247" t="s">
        <v>186</v>
      </c>
      <c r="C102" s="254" t="s">
        <v>340</v>
      </c>
      <c r="D102" s="248" t="s">
        <v>183</v>
      </c>
      <c r="E102" s="249">
        <v>1</v>
      </c>
      <c r="F102" s="250"/>
      <c r="G102" s="251">
        <f>ROUND(E102*F102,2)</f>
        <v>0</v>
      </c>
      <c r="H102" s="230">
        <v>0</v>
      </c>
      <c r="I102" s="229">
        <f>ROUND(E102*H102,2)</f>
        <v>0</v>
      </c>
      <c r="J102" s="230">
        <v>1000</v>
      </c>
      <c r="K102" s="229">
        <f>ROUND(E102*J102,2)</f>
        <v>1000</v>
      </c>
      <c r="L102" s="229">
        <v>21</v>
      </c>
      <c r="M102" s="229">
        <f>G102*(1+L102/100)</f>
        <v>0</v>
      </c>
      <c r="N102" s="229">
        <v>0</v>
      </c>
      <c r="O102" s="229">
        <f>ROUND(E102*N102,2)</f>
        <v>0</v>
      </c>
      <c r="P102" s="229">
        <v>0</v>
      </c>
      <c r="Q102" s="229">
        <f>ROUND(E102*P102,2)</f>
        <v>0</v>
      </c>
      <c r="R102" s="229"/>
      <c r="S102" s="229" t="s">
        <v>147</v>
      </c>
      <c r="T102" s="229" t="s">
        <v>335</v>
      </c>
      <c r="U102" s="229">
        <v>0</v>
      </c>
      <c r="V102" s="229">
        <f>ROUND(E102*U102,2)</f>
        <v>0</v>
      </c>
      <c r="W102" s="229"/>
      <c r="X102" s="229" t="s">
        <v>105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109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5">
      <c r="A103" s="246">
        <v>55</v>
      </c>
      <c r="B103" s="247" t="s">
        <v>341</v>
      </c>
      <c r="C103" s="254" t="s">
        <v>342</v>
      </c>
      <c r="D103" s="248" t="s">
        <v>183</v>
      </c>
      <c r="E103" s="249">
        <v>1</v>
      </c>
      <c r="F103" s="250"/>
      <c r="G103" s="251">
        <f>ROUND(E103*F103,2)</f>
        <v>0</v>
      </c>
      <c r="H103" s="230">
        <v>0</v>
      </c>
      <c r="I103" s="229">
        <f>ROUND(E103*H103,2)</f>
        <v>0</v>
      </c>
      <c r="J103" s="230">
        <v>1000</v>
      </c>
      <c r="K103" s="229">
        <f>ROUND(E103*J103,2)</f>
        <v>1000</v>
      </c>
      <c r="L103" s="229">
        <v>21</v>
      </c>
      <c r="M103" s="229">
        <f>G103*(1+L103/100)</f>
        <v>0</v>
      </c>
      <c r="N103" s="229">
        <v>0</v>
      </c>
      <c r="O103" s="229">
        <f>ROUND(E103*N103,2)</f>
        <v>0</v>
      </c>
      <c r="P103" s="229">
        <v>0</v>
      </c>
      <c r="Q103" s="229">
        <f>ROUND(E103*P103,2)</f>
        <v>0</v>
      </c>
      <c r="R103" s="229"/>
      <c r="S103" s="229" t="s">
        <v>147</v>
      </c>
      <c r="T103" s="229" t="s">
        <v>335</v>
      </c>
      <c r="U103" s="229">
        <v>0</v>
      </c>
      <c r="V103" s="229">
        <f>ROUND(E103*U103,2)</f>
        <v>0</v>
      </c>
      <c r="W103" s="229"/>
      <c r="X103" s="229" t="s">
        <v>105</v>
      </c>
      <c r="Y103" s="210"/>
      <c r="Z103" s="210"/>
      <c r="AA103" s="210"/>
      <c r="AB103" s="210"/>
      <c r="AC103" s="210"/>
      <c r="AD103" s="210"/>
      <c r="AE103" s="210"/>
      <c r="AF103" s="210"/>
      <c r="AG103" s="210" t="s">
        <v>109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x14ac:dyDescent="0.25">
      <c r="A104" s="234" t="s">
        <v>99</v>
      </c>
      <c r="B104" s="235" t="s">
        <v>73</v>
      </c>
      <c r="C104" s="253" t="s">
        <v>30</v>
      </c>
      <c r="D104" s="236"/>
      <c r="E104" s="237"/>
      <c r="F104" s="238"/>
      <c r="G104" s="239">
        <f>SUMIF(AG105:AG108,"&lt;&gt;NOR",G105:G108)</f>
        <v>0</v>
      </c>
      <c r="H104" s="233"/>
      <c r="I104" s="233">
        <f>SUM(I105:I108)</f>
        <v>0</v>
      </c>
      <c r="J104" s="233"/>
      <c r="K104" s="233">
        <f>SUM(K105:K108)</f>
        <v>37000</v>
      </c>
      <c r="L104" s="233"/>
      <c r="M104" s="233">
        <f>SUM(M105:M108)</f>
        <v>0</v>
      </c>
      <c r="N104" s="233"/>
      <c r="O104" s="233">
        <f>SUM(O105:O108)</f>
        <v>0</v>
      </c>
      <c r="P104" s="233"/>
      <c r="Q104" s="233">
        <f>SUM(Q105:Q108)</f>
        <v>0</v>
      </c>
      <c r="R104" s="233"/>
      <c r="S104" s="233"/>
      <c r="T104" s="233"/>
      <c r="U104" s="233"/>
      <c r="V104" s="233">
        <f>SUM(V105:V108)</f>
        <v>0</v>
      </c>
      <c r="W104" s="233"/>
      <c r="X104" s="233"/>
      <c r="AG104" t="s">
        <v>100</v>
      </c>
    </row>
    <row r="105" spans="1:60" ht="20.399999999999999" outlineLevel="1" x14ac:dyDescent="0.25">
      <c r="A105" s="246">
        <v>56</v>
      </c>
      <c r="B105" s="247" t="s">
        <v>343</v>
      </c>
      <c r="C105" s="254" t="s">
        <v>344</v>
      </c>
      <c r="D105" s="248" t="s">
        <v>195</v>
      </c>
      <c r="E105" s="249">
        <v>1</v>
      </c>
      <c r="F105" s="250"/>
      <c r="G105" s="251">
        <f>ROUND(E105*F105,2)</f>
        <v>0</v>
      </c>
      <c r="H105" s="230">
        <v>0</v>
      </c>
      <c r="I105" s="229">
        <f>ROUND(E105*H105,2)</f>
        <v>0</v>
      </c>
      <c r="J105" s="230">
        <v>20000</v>
      </c>
      <c r="K105" s="229">
        <f>ROUND(E105*J105,2)</f>
        <v>20000</v>
      </c>
      <c r="L105" s="229">
        <v>21</v>
      </c>
      <c r="M105" s="229">
        <f>G105*(1+L105/100)</f>
        <v>0</v>
      </c>
      <c r="N105" s="229">
        <v>0</v>
      </c>
      <c r="O105" s="229">
        <f>ROUND(E105*N105,2)</f>
        <v>0</v>
      </c>
      <c r="P105" s="229">
        <v>0</v>
      </c>
      <c r="Q105" s="229">
        <f>ROUND(E105*P105,2)</f>
        <v>0</v>
      </c>
      <c r="R105" s="229"/>
      <c r="S105" s="229" t="s">
        <v>147</v>
      </c>
      <c r="T105" s="229" t="s">
        <v>148</v>
      </c>
      <c r="U105" s="229">
        <v>0</v>
      </c>
      <c r="V105" s="229">
        <f>ROUND(E105*U105,2)</f>
        <v>0</v>
      </c>
      <c r="W105" s="229"/>
      <c r="X105" s="229" t="s">
        <v>105</v>
      </c>
      <c r="Y105" s="210"/>
      <c r="Z105" s="210"/>
      <c r="AA105" s="210"/>
      <c r="AB105" s="210"/>
      <c r="AC105" s="210"/>
      <c r="AD105" s="210"/>
      <c r="AE105" s="210"/>
      <c r="AF105" s="210"/>
      <c r="AG105" s="210" t="s">
        <v>109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5">
      <c r="A106" s="246">
        <v>57</v>
      </c>
      <c r="B106" s="247" t="s">
        <v>345</v>
      </c>
      <c r="C106" s="254" t="s">
        <v>346</v>
      </c>
      <c r="D106" s="248" t="s">
        <v>195</v>
      </c>
      <c r="E106" s="249">
        <v>1</v>
      </c>
      <c r="F106" s="250"/>
      <c r="G106" s="251">
        <f>ROUND(E106*F106,2)</f>
        <v>0</v>
      </c>
      <c r="H106" s="230">
        <v>0</v>
      </c>
      <c r="I106" s="229">
        <f>ROUND(E106*H106,2)</f>
        <v>0</v>
      </c>
      <c r="J106" s="230">
        <v>5000</v>
      </c>
      <c r="K106" s="229">
        <f>ROUND(E106*J106,2)</f>
        <v>5000</v>
      </c>
      <c r="L106" s="229">
        <v>21</v>
      </c>
      <c r="M106" s="229">
        <f>G106*(1+L106/100)</f>
        <v>0</v>
      </c>
      <c r="N106" s="229">
        <v>0</v>
      </c>
      <c r="O106" s="229">
        <f>ROUND(E106*N106,2)</f>
        <v>0</v>
      </c>
      <c r="P106" s="229">
        <v>0</v>
      </c>
      <c r="Q106" s="229">
        <f>ROUND(E106*P106,2)</f>
        <v>0</v>
      </c>
      <c r="R106" s="229"/>
      <c r="S106" s="229" t="s">
        <v>147</v>
      </c>
      <c r="T106" s="229" t="s">
        <v>148</v>
      </c>
      <c r="U106" s="229">
        <v>0</v>
      </c>
      <c r="V106" s="229">
        <f>ROUND(E106*U106,2)</f>
        <v>0</v>
      </c>
      <c r="W106" s="229"/>
      <c r="X106" s="229" t="s">
        <v>105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109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5">
      <c r="A107" s="246">
        <v>58</v>
      </c>
      <c r="B107" s="247" t="s">
        <v>198</v>
      </c>
      <c r="C107" s="254" t="s">
        <v>347</v>
      </c>
      <c r="D107" s="248" t="s">
        <v>195</v>
      </c>
      <c r="E107" s="249">
        <v>1</v>
      </c>
      <c r="F107" s="250"/>
      <c r="G107" s="251">
        <f>ROUND(E107*F107,2)</f>
        <v>0</v>
      </c>
      <c r="H107" s="230">
        <v>0</v>
      </c>
      <c r="I107" s="229">
        <f>ROUND(E107*H107,2)</f>
        <v>0</v>
      </c>
      <c r="J107" s="230">
        <v>2000</v>
      </c>
      <c r="K107" s="229">
        <f>ROUND(E107*J107,2)</f>
        <v>2000</v>
      </c>
      <c r="L107" s="229">
        <v>21</v>
      </c>
      <c r="M107" s="229">
        <f>G107*(1+L107/100)</f>
        <v>0</v>
      </c>
      <c r="N107" s="229">
        <v>0</v>
      </c>
      <c r="O107" s="229">
        <f>ROUND(E107*N107,2)</f>
        <v>0</v>
      </c>
      <c r="P107" s="229">
        <v>0</v>
      </c>
      <c r="Q107" s="229">
        <f>ROUND(E107*P107,2)</f>
        <v>0</v>
      </c>
      <c r="R107" s="229"/>
      <c r="S107" s="229" t="s">
        <v>147</v>
      </c>
      <c r="T107" s="229" t="s">
        <v>148</v>
      </c>
      <c r="U107" s="229">
        <v>0</v>
      </c>
      <c r="V107" s="229">
        <f>ROUND(E107*U107,2)</f>
        <v>0</v>
      </c>
      <c r="W107" s="229"/>
      <c r="X107" s="229" t="s">
        <v>105</v>
      </c>
      <c r="Y107" s="210"/>
      <c r="Z107" s="210"/>
      <c r="AA107" s="210"/>
      <c r="AB107" s="210"/>
      <c r="AC107" s="210"/>
      <c r="AD107" s="210"/>
      <c r="AE107" s="210"/>
      <c r="AF107" s="210"/>
      <c r="AG107" s="210" t="s">
        <v>109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5">
      <c r="A108" s="240">
        <v>59</v>
      </c>
      <c r="B108" s="241" t="s">
        <v>348</v>
      </c>
      <c r="C108" s="255" t="s">
        <v>349</v>
      </c>
      <c r="D108" s="242" t="s">
        <v>190</v>
      </c>
      <c r="E108" s="243">
        <v>1</v>
      </c>
      <c r="F108" s="244"/>
      <c r="G108" s="245">
        <f>ROUND(E108*F108,2)</f>
        <v>0</v>
      </c>
      <c r="H108" s="230">
        <v>0</v>
      </c>
      <c r="I108" s="229">
        <f>ROUND(E108*H108,2)</f>
        <v>0</v>
      </c>
      <c r="J108" s="230">
        <v>10000</v>
      </c>
      <c r="K108" s="229">
        <f>ROUND(E108*J108,2)</f>
        <v>10000</v>
      </c>
      <c r="L108" s="229">
        <v>21</v>
      </c>
      <c r="M108" s="229">
        <f>G108*(1+L108/100)</f>
        <v>0</v>
      </c>
      <c r="N108" s="229">
        <v>0</v>
      </c>
      <c r="O108" s="229">
        <f>ROUND(E108*N108,2)</f>
        <v>0</v>
      </c>
      <c r="P108" s="229">
        <v>0</v>
      </c>
      <c r="Q108" s="229">
        <f>ROUND(E108*P108,2)</f>
        <v>0</v>
      </c>
      <c r="R108" s="229"/>
      <c r="S108" s="229" t="s">
        <v>104</v>
      </c>
      <c r="T108" s="229" t="s">
        <v>148</v>
      </c>
      <c r="U108" s="229">
        <v>0</v>
      </c>
      <c r="V108" s="229">
        <f>ROUND(E108*U108,2)</f>
        <v>0</v>
      </c>
      <c r="W108" s="229"/>
      <c r="X108" s="229" t="s">
        <v>191</v>
      </c>
      <c r="Y108" s="210"/>
      <c r="Z108" s="210"/>
      <c r="AA108" s="210"/>
      <c r="AB108" s="210"/>
      <c r="AC108" s="210"/>
      <c r="AD108" s="210"/>
      <c r="AE108" s="210"/>
      <c r="AF108" s="210"/>
      <c r="AG108" s="210" t="s">
        <v>192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5">
      <c r="A109" s="3"/>
      <c r="B109" s="4"/>
      <c r="C109" s="257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E109">
        <v>15</v>
      </c>
      <c r="AF109">
        <v>21</v>
      </c>
      <c r="AG109" t="s">
        <v>86</v>
      </c>
    </row>
    <row r="110" spans="1:60" x14ac:dyDescent="0.25">
      <c r="A110" s="213"/>
      <c r="B110" s="214" t="s">
        <v>31</v>
      </c>
      <c r="C110" s="258"/>
      <c r="D110" s="215"/>
      <c r="E110" s="216"/>
      <c r="F110" s="216"/>
      <c r="G110" s="252">
        <f>G8+G30+G45+G74+G84+G93+G95+G97+G104</f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E110">
        <f>SUMIF(L7:L108,AE109,G7:G108)</f>
        <v>0</v>
      </c>
      <c r="AF110">
        <f>SUMIF(L7:L108,AF109,G7:G108)</f>
        <v>0</v>
      </c>
      <c r="AG110" t="s">
        <v>202</v>
      </c>
    </row>
    <row r="111" spans="1:60" x14ac:dyDescent="0.25">
      <c r="A111" s="3"/>
      <c r="B111" s="4"/>
      <c r="C111" s="257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5">
      <c r="A112" s="3"/>
      <c r="B112" s="4"/>
      <c r="C112" s="257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5">
      <c r="A113" s="217" t="s">
        <v>203</v>
      </c>
      <c r="B113" s="217"/>
      <c r="C113" s="259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5">
      <c r="A114" s="218"/>
      <c r="B114" s="219"/>
      <c r="C114" s="260"/>
      <c r="D114" s="219"/>
      <c r="E114" s="219"/>
      <c r="F114" s="219"/>
      <c r="G114" s="220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G114" t="s">
        <v>204</v>
      </c>
    </row>
    <row r="115" spans="1:33" x14ac:dyDescent="0.25">
      <c r="A115" s="221"/>
      <c r="B115" s="222"/>
      <c r="C115" s="261"/>
      <c r="D115" s="222"/>
      <c r="E115" s="222"/>
      <c r="F115" s="222"/>
      <c r="G115" s="22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5">
      <c r="A116" s="221"/>
      <c r="B116" s="222"/>
      <c r="C116" s="261"/>
      <c r="D116" s="222"/>
      <c r="E116" s="222"/>
      <c r="F116" s="222"/>
      <c r="G116" s="22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33" x14ac:dyDescent="0.25">
      <c r="A117" s="221"/>
      <c r="B117" s="222"/>
      <c r="C117" s="261"/>
      <c r="D117" s="222"/>
      <c r="E117" s="222"/>
      <c r="F117" s="222"/>
      <c r="G117" s="22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 x14ac:dyDescent="0.25">
      <c r="A118" s="224"/>
      <c r="B118" s="225"/>
      <c r="C118" s="262"/>
      <c r="D118" s="225"/>
      <c r="E118" s="225"/>
      <c r="F118" s="225"/>
      <c r="G118" s="226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33" x14ac:dyDescent="0.25">
      <c r="A119" s="3"/>
      <c r="B119" s="4"/>
      <c r="C119" s="257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 x14ac:dyDescent="0.25">
      <c r="C120" s="263"/>
      <c r="D120" s="10"/>
      <c r="AG120" t="s">
        <v>205</v>
      </c>
    </row>
    <row r="121" spans="1:33" x14ac:dyDescent="0.25">
      <c r="D121" s="10"/>
    </row>
    <row r="122" spans="1:33" x14ac:dyDescent="0.25">
      <c r="D122" s="10"/>
    </row>
    <row r="123" spans="1:33" x14ac:dyDescent="0.25">
      <c r="D123" s="10"/>
    </row>
    <row r="124" spans="1:33" x14ac:dyDescent="0.25">
      <c r="D124" s="10"/>
    </row>
    <row r="125" spans="1:33" x14ac:dyDescent="0.25">
      <c r="D125" s="10"/>
    </row>
    <row r="126" spans="1:33" x14ac:dyDescent="0.25">
      <c r="D126" s="10"/>
    </row>
    <row r="127" spans="1:33" x14ac:dyDescent="0.25">
      <c r="D127" s="10"/>
    </row>
    <row r="128" spans="1:33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113:C113"/>
    <mergeCell ref="A114:G11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Vejtasa</dc:creator>
  <cp:lastModifiedBy>Jan Vejtasa</cp:lastModifiedBy>
  <cp:lastPrinted>2019-03-19T12:27:02Z</cp:lastPrinted>
  <dcterms:created xsi:type="dcterms:W3CDTF">2009-04-08T07:15:50Z</dcterms:created>
  <dcterms:modified xsi:type="dcterms:W3CDTF">2021-11-26T09:42:53Z</dcterms:modified>
</cp:coreProperties>
</file>